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692" windowWidth="15576" windowHeight="9240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таб.3'!$D$2:$D$951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таб.4'!$3:$5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таб.4'!$A$1:$AQ$53</definedName>
    <definedName name="_xlnm.Print_Area" localSheetId="5">'пояснения таб. 5'!$A$1:$C$41</definedName>
    <definedName name="_xlnm.Print_Area" localSheetId="3">'Финансирование таб.3'!$A$1:$BC$926</definedName>
  </definedNames>
  <calcPr calcId="124519"/>
</workbook>
</file>

<file path=xl/calcChain.xml><?xml version="1.0" encoding="utf-8"?>
<calcChain xmlns="http://schemas.openxmlformats.org/spreadsheetml/2006/main">
  <c r="G786" i="13"/>
  <c r="G790"/>
  <c r="G793"/>
  <c r="G797"/>
  <c r="G800"/>
  <c r="G804"/>
  <c r="G807"/>
  <c r="G811"/>
  <c r="G812"/>
  <c r="G813"/>
  <c r="G814"/>
  <c r="G815"/>
  <c r="G816"/>
  <c r="G817"/>
  <c r="G818"/>
  <c r="G819"/>
  <c r="G820"/>
  <c r="G821"/>
  <c r="G822"/>
  <c r="G823"/>
  <c r="G824"/>
  <c r="G825"/>
  <c r="G828"/>
  <c r="G783"/>
  <c r="AT869"/>
  <c r="AU869"/>
  <c r="AU911" s="1"/>
  <c r="AU918" s="1"/>
  <c r="AT911"/>
  <c r="AT918" s="1"/>
  <c r="AQ47" i="5" l="1"/>
  <c r="AQ46"/>
  <c r="AQ45"/>
  <c r="AQ44"/>
  <c r="AQ43"/>
  <c r="AQ42"/>
  <c r="AQ41"/>
  <c r="AQ40"/>
  <c r="AQ39"/>
  <c r="AQ38"/>
  <c r="AQ37"/>
  <c r="AQ35"/>
  <c r="AQ34"/>
  <c r="AQ33"/>
  <c r="AQ32"/>
  <c r="AQ30"/>
  <c r="AQ27"/>
  <c r="AQ26"/>
  <c r="AQ25"/>
  <c r="AQ24"/>
  <c r="AQ19"/>
  <c r="AQ18"/>
  <c r="AQ17"/>
  <c r="AQ16"/>
  <c r="AQ13"/>
  <c r="AQ11"/>
  <c r="AQ10"/>
  <c r="AQ9"/>
  <c r="AQ8"/>
  <c r="G47"/>
  <c r="G46"/>
  <c r="G45"/>
  <c r="G44"/>
  <c r="G43"/>
  <c r="G42"/>
  <c r="G41"/>
  <c r="G40"/>
  <c r="G39"/>
  <c r="G38"/>
  <c r="G37"/>
  <c r="G35"/>
  <c r="G34"/>
  <c r="G33"/>
  <c r="G32"/>
  <c r="G30"/>
  <c r="G27"/>
  <c r="G26"/>
  <c r="G25"/>
  <c r="G24"/>
  <c r="G19"/>
  <c r="G18"/>
  <c r="G17"/>
  <c r="G16"/>
  <c r="G13"/>
  <c r="G12"/>
  <c r="G11"/>
  <c r="G10"/>
  <c r="G9"/>
  <c r="G8"/>
  <c r="AO21"/>
  <c r="AP21"/>
  <c r="AO22"/>
  <c r="AP22"/>
  <c r="AO18"/>
  <c r="AP18"/>
  <c r="AO19"/>
  <c r="AP19"/>
  <c r="AO20"/>
  <c r="AP20"/>
  <c r="AO17"/>
  <c r="AP17"/>
  <c r="AP16"/>
  <c r="AO16"/>
  <c r="AO11"/>
  <c r="AP11"/>
  <c r="AO12"/>
  <c r="AP12"/>
  <c r="AO13"/>
  <c r="AP13"/>
  <c r="AO9"/>
  <c r="AP9"/>
  <c r="AO10"/>
  <c r="AP10"/>
  <c r="AP8"/>
  <c r="AO8"/>
  <c r="AZ843" i="13" l="1"/>
  <c r="E723" l="1"/>
  <c r="AY122"/>
  <c r="AY557"/>
  <c r="E557"/>
  <c r="AY479"/>
  <c r="AY476"/>
  <c r="AY472"/>
  <c r="AZ703" l="1"/>
  <c r="F703" s="1"/>
  <c r="AY703"/>
  <c r="AY701" s="1"/>
  <c r="F721"/>
  <c r="E721"/>
  <c r="F720"/>
  <c r="E720"/>
  <c r="F719"/>
  <c r="E719"/>
  <c r="F718"/>
  <c r="E718"/>
  <c r="F717"/>
  <c r="E717"/>
  <c r="F716"/>
  <c r="E716"/>
  <c r="AZ715"/>
  <c r="AY715"/>
  <c r="AW715"/>
  <c r="AV715"/>
  <c r="AU715"/>
  <c r="AT715"/>
  <c r="AR715"/>
  <c r="AQ715"/>
  <c r="AP715"/>
  <c r="AO715"/>
  <c r="AM715"/>
  <c r="AL715"/>
  <c r="AK715"/>
  <c r="AJ715"/>
  <c r="AH715"/>
  <c r="AG715"/>
  <c r="AF715"/>
  <c r="AE715"/>
  <c r="AC715"/>
  <c r="AB715"/>
  <c r="AA715"/>
  <c r="Z715"/>
  <c r="X715"/>
  <c r="W715"/>
  <c r="U715"/>
  <c r="T715"/>
  <c r="R715"/>
  <c r="Q715"/>
  <c r="O715"/>
  <c r="N715"/>
  <c r="L715"/>
  <c r="K715"/>
  <c r="I715"/>
  <c r="H715"/>
  <c r="F714"/>
  <c r="E714"/>
  <c r="F713"/>
  <c r="E713"/>
  <c r="F712"/>
  <c r="E712"/>
  <c r="F711"/>
  <c r="G711" s="1"/>
  <c r="E711"/>
  <c r="F710"/>
  <c r="E710"/>
  <c r="F709"/>
  <c r="E709"/>
  <c r="AZ708"/>
  <c r="AY708"/>
  <c r="AW708"/>
  <c r="AV708"/>
  <c r="AU708"/>
  <c r="AT708"/>
  <c r="AR708"/>
  <c r="AQ708"/>
  <c r="AP708"/>
  <c r="AO708"/>
  <c r="AM708"/>
  <c r="AL708"/>
  <c r="AK708"/>
  <c r="AJ708"/>
  <c r="AH708"/>
  <c r="AG708"/>
  <c r="AF708"/>
  <c r="AE708"/>
  <c r="AC708"/>
  <c r="AB708"/>
  <c r="AA708"/>
  <c r="Z708"/>
  <c r="X708"/>
  <c r="W708"/>
  <c r="U708"/>
  <c r="T708"/>
  <c r="R708"/>
  <c r="Q708"/>
  <c r="O708"/>
  <c r="N708"/>
  <c r="L708"/>
  <c r="K708"/>
  <c r="I708"/>
  <c r="H708"/>
  <c r="AY694"/>
  <c r="F707"/>
  <c r="E707"/>
  <c r="F706"/>
  <c r="E706"/>
  <c r="F705"/>
  <c r="E705"/>
  <c r="F704"/>
  <c r="E704"/>
  <c r="F702"/>
  <c r="E702"/>
  <c r="AW701"/>
  <c r="AV701"/>
  <c r="AU701"/>
  <c r="AT701"/>
  <c r="AR701"/>
  <c r="AQ701"/>
  <c r="AP701"/>
  <c r="AO701"/>
  <c r="AM701"/>
  <c r="AL701"/>
  <c r="AK701"/>
  <c r="AJ701"/>
  <c r="AH701"/>
  <c r="AG701"/>
  <c r="AF701"/>
  <c r="AE701"/>
  <c r="AC701"/>
  <c r="AB701"/>
  <c r="AA701"/>
  <c r="Z701"/>
  <c r="X701"/>
  <c r="W701"/>
  <c r="U701"/>
  <c r="T701"/>
  <c r="R701"/>
  <c r="Q701"/>
  <c r="O701"/>
  <c r="N701"/>
  <c r="L701"/>
  <c r="K701"/>
  <c r="I701"/>
  <c r="H701"/>
  <c r="AZ701" l="1"/>
  <c r="F701" s="1"/>
  <c r="E703"/>
  <c r="E701"/>
  <c r="F715"/>
  <c r="F708"/>
  <c r="G718"/>
  <c r="E708"/>
  <c r="E715"/>
  <c r="AZ296"/>
  <c r="AZ297"/>
  <c r="AY290"/>
  <c r="AZ755"/>
  <c r="AY755"/>
  <c r="AZ747"/>
  <c r="AZ740" s="1"/>
  <c r="AZ754"/>
  <c r="AZ493"/>
  <c r="AZ506"/>
  <c r="G715" l="1"/>
  <c r="G708"/>
  <c r="C18" i="11"/>
  <c r="AY506" i="13" l="1"/>
  <c r="AO324" l="1"/>
  <c r="AY493"/>
  <c r="AU917"/>
  <c r="AU919"/>
  <c r="AY297"/>
  <c r="AY332" l="1"/>
  <c r="AY437"/>
  <c r="AY807"/>
  <c r="AY304"/>
  <c r="AY303"/>
  <c r="AU289"/>
  <c r="AT289"/>
  <c r="AY52"/>
  <c r="AY46"/>
  <c r="AY45"/>
  <c r="AU871"/>
  <c r="AU899"/>
  <c r="AU885"/>
  <c r="H768"/>
  <c r="I768"/>
  <c r="J768"/>
  <c r="K768"/>
  <c r="L768"/>
  <c r="M768"/>
  <c r="N768"/>
  <c r="O768"/>
  <c r="P768"/>
  <c r="Q768"/>
  <c r="R768"/>
  <c r="S768"/>
  <c r="T768"/>
  <c r="U768"/>
  <c r="V768"/>
  <c r="W768"/>
  <c r="X768"/>
  <c r="Y768"/>
  <c r="Z768"/>
  <c r="AA768"/>
  <c r="AB768"/>
  <c r="AC768"/>
  <c r="AD768"/>
  <c r="AE768"/>
  <c r="AF768"/>
  <c r="AG768"/>
  <c r="AH768"/>
  <c r="AI768"/>
  <c r="AJ768"/>
  <c r="AK768"/>
  <c r="AL768"/>
  <c r="AM768"/>
  <c r="AN768"/>
  <c r="AO768"/>
  <c r="AP768"/>
  <c r="AQ768"/>
  <c r="AR768"/>
  <c r="AS768"/>
  <c r="AT768"/>
  <c r="AU768"/>
  <c r="AV768"/>
  <c r="AW768"/>
  <c r="AX768"/>
  <c r="AZ768"/>
  <c r="BA768"/>
  <c r="H769"/>
  <c r="I769"/>
  <c r="J769"/>
  <c r="K769"/>
  <c r="L769"/>
  <c r="M769"/>
  <c r="N769"/>
  <c r="O769"/>
  <c r="P769"/>
  <c r="Q769"/>
  <c r="R769"/>
  <c r="S769"/>
  <c r="T769"/>
  <c r="U769"/>
  <c r="V769"/>
  <c r="W769"/>
  <c r="X769"/>
  <c r="Y769"/>
  <c r="Z769"/>
  <c r="AA769"/>
  <c r="AB769"/>
  <c r="AC769"/>
  <c r="AD769"/>
  <c r="AE769"/>
  <c r="AF769"/>
  <c r="AG769"/>
  <c r="AH769"/>
  <c r="AI769"/>
  <c r="AJ769"/>
  <c r="AK769"/>
  <c r="AL769"/>
  <c r="AM769"/>
  <c r="AN769"/>
  <c r="AO769"/>
  <c r="AP769"/>
  <c r="AQ769"/>
  <c r="AR769"/>
  <c r="AS769"/>
  <c r="AT769"/>
  <c r="AU769"/>
  <c r="AV769"/>
  <c r="AW769"/>
  <c r="AX769"/>
  <c r="AY769"/>
  <c r="AZ769"/>
  <c r="BA769"/>
  <c r="I767"/>
  <c r="J767"/>
  <c r="K767"/>
  <c r="L767"/>
  <c r="M767"/>
  <c r="N767"/>
  <c r="O767"/>
  <c r="P767"/>
  <c r="Q767"/>
  <c r="R767"/>
  <c r="S767"/>
  <c r="T767"/>
  <c r="U767"/>
  <c r="V767"/>
  <c r="W767"/>
  <c r="X767"/>
  <c r="Y767"/>
  <c r="Z767"/>
  <c r="AA767"/>
  <c r="AB767"/>
  <c r="AC767"/>
  <c r="AD767"/>
  <c r="AE767"/>
  <c r="AF767"/>
  <c r="AG767"/>
  <c r="AH767"/>
  <c r="AI767"/>
  <c r="AJ767"/>
  <c r="AK767"/>
  <c r="AL767"/>
  <c r="AM767"/>
  <c r="AN767"/>
  <c r="AO767"/>
  <c r="AP767"/>
  <c r="AQ767"/>
  <c r="AR767"/>
  <c r="AS767"/>
  <c r="AT767"/>
  <c r="AU767"/>
  <c r="AV767"/>
  <c r="AW767"/>
  <c r="AX767"/>
  <c r="AY767"/>
  <c r="AZ767"/>
  <c r="BA767"/>
  <c r="H767"/>
  <c r="F765" l="1"/>
  <c r="E765"/>
  <c r="F764"/>
  <c r="E764"/>
  <c r="F763"/>
  <c r="E763"/>
  <c r="E762"/>
  <c r="F762"/>
  <c r="E761"/>
  <c r="F761"/>
  <c r="F760"/>
  <c r="E760"/>
  <c r="AZ759"/>
  <c r="AW759"/>
  <c r="AV759"/>
  <c r="AU759"/>
  <c r="AT759"/>
  <c r="AR759"/>
  <c r="AQ759"/>
  <c r="AP759"/>
  <c r="AO759"/>
  <c r="AM759"/>
  <c r="AL759"/>
  <c r="AK759"/>
  <c r="AJ759"/>
  <c r="AH759"/>
  <c r="AG759"/>
  <c r="AF759"/>
  <c r="AE759"/>
  <c r="AC759"/>
  <c r="AB759"/>
  <c r="AA759"/>
  <c r="Z759"/>
  <c r="X759"/>
  <c r="W759"/>
  <c r="U759"/>
  <c r="T759"/>
  <c r="R759"/>
  <c r="Q759"/>
  <c r="O759"/>
  <c r="N759"/>
  <c r="L759"/>
  <c r="K759"/>
  <c r="I759"/>
  <c r="H759"/>
  <c r="AY747"/>
  <c r="AY754"/>
  <c r="AU585"/>
  <c r="AT585"/>
  <c r="AY613"/>
  <c r="AY740" l="1"/>
  <c r="AY768"/>
  <c r="F759"/>
  <c r="G761"/>
  <c r="G762"/>
  <c r="AY759"/>
  <c r="E759" s="1"/>
  <c r="G759" l="1"/>
  <c r="AP514"/>
  <c r="AY53"/>
  <c r="F700" l="1"/>
  <c r="E700"/>
  <c r="F699"/>
  <c r="E699"/>
  <c r="F698"/>
  <c r="E698"/>
  <c r="F697"/>
  <c r="E697"/>
  <c r="F696"/>
  <c r="E696"/>
  <c r="F695"/>
  <c r="E695"/>
  <c r="AZ694"/>
  <c r="AW694"/>
  <c r="AV694"/>
  <c r="AU694"/>
  <c r="AT694"/>
  <c r="AR694"/>
  <c r="AQ694"/>
  <c r="AP694"/>
  <c r="AO694"/>
  <c r="AM694"/>
  <c r="AL694"/>
  <c r="AK694"/>
  <c r="AJ694"/>
  <c r="AH694"/>
  <c r="AG694"/>
  <c r="AF694"/>
  <c r="AE694"/>
  <c r="AC694"/>
  <c r="AB694"/>
  <c r="AA694"/>
  <c r="Z694"/>
  <c r="X694"/>
  <c r="W694"/>
  <c r="U694"/>
  <c r="T694"/>
  <c r="R694"/>
  <c r="Q694"/>
  <c r="O694"/>
  <c r="N694"/>
  <c r="L694"/>
  <c r="K694"/>
  <c r="I694"/>
  <c r="H694"/>
  <c r="E694" s="1"/>
  <c r="F694" l="1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Z21"/>
  <c r="BA21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Z22"/>
  <c r="BA22"/>
  <c r="H184" l="1"/>
  <c r="I184"/>
  <c r="J184"/>
  <c r="K184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L184"/>
  <c r="AM184"/>
  <c r="AN184"/>
  <c r="AO184"/>
  <c r="AP184"/>
  <c r="AQ184"/>
  <c r="AR184"/>
  <c r="AS184"/>
  <c r="AT184"/>
  <c r="AU184"/>
  <c r="AV184"/>
  <c r="AW184"/>
  <c r="AX184"/>
  <c r="AY184"/>
  <c r="AZ184"/>
  <c r="BA184"/>
  <c r="H185"/>
  <c r="I185"/>
  <c r="J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G185"/>
  <c r="AH185"/>
  <c r="AI185"/>
  <c r="AL185"/>
  <c r="AM185"/>
  <c r="AN185"/>
  <c r="AO185"/>
  <c r="AP185"/>
  <c r="AQ185"/>
  <c r="AR185"/>
  <c r="AS185"/>
  <c r="AT185"/>
  <c r="AU185"/>
  <c r="AV185"/>
  <c r="AW185"/>
  <c r="AX185"/>
  <c r="AY185"/>
  <c r="AZ185"/>
  <c r="BA185"/>
  <c r="H186"/>
  <c r="I186"/>
  <c r="J186"/>
  <c r="K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AV186"/>
  <c r="AW186"/>
  <c r="AX186"/>
  <c r="AY186"/>
  <c r="AZ186"/>
  <c r="BA186"/>
  <c r="H187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AV187"/>
  <c r="AW187"/>
  <c r="AX187"/>
  <c r="AY187"/>
  <c r="AZ187"/>
  <c r="BA187"/>
  <c r="H188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W188"/>
  <c r="AX188"/>
  <c r="AY188"/>
  <c r="AZ188"/>
  <c r="BA188"/>
  <c r="I183"/>
  <c r="J183"/>
  <c r="K183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AV183"/>
  <c r="AW183"/>
  <c r="AX183"/>
  <c r="AY183"/>
  <c r="AZ183"/>
  <c r="BA183"/>
  <c r="H183"/>
  <c r="F454"/>
  <c r="E454"/>
  <c r="F453"/>
  <c r="E453"/>
  <c r="F452"/>
  <c r="E452"/>
  <c r="F451"/>
  <c r="E451"/>
  <c r="F450"/>
  <c r="E450"/>
  <c r="F449"/>
  <c r="E449"/>
  <c r="BA448"/>
  <c r="AZ448"/>
  <c r="AY448"/>
  <c r="AX448"/>
  <c r="AW448"/>
  <c r="AV448"/>
  <c r="AU448"/>
  <c r="AT448"/>
  <c r="AS448"/>
  <c r="AR448"/>
  <c r="AQ448"/>
  <c r="AP448"/>
  <c r="AO448"/>
  <c r="AN448"/>
  <c r="AM448"/>
  <c r="AL448"/>
  <c r="AK448"/>
  <c r="AJ448"/>
  <c r="AI448"/>
  <c r="AH448"/>
  <c r="AG448"/>
  <c r="AF448"/>
  <c r="AE448"/>
  <c r="AD448"/>
  <c r="AC448"/>
  <c r="AB448"/>
  <c r="AA448"/>
  <c r="Z448"/>
  <c r="Y448"/>
  <c r="X448"/>
  <c r="W448"/>
  <c r="V448"/>
  <c r="U448"/>
  <c r="T448"/>
  <c r="S448"/>
  <c r="R448"/>
  <c r="Q448"/>
  <c r="P448"/>
  <c r="O448"/>
  <c r="N448"/>
  <c r="M448"/>
  <c r="L448"/>
  <c r="K448"/>
  <c r="J448"/>
  <c r="I448"/>
  <c r="H448"/>
  <c r="AK339"/>
  <c r="AK220"/>
  <c r="AK227"/>
  <c r="AK269"/>
  <c r="AK268"/>
  <c r="AK184" s="1"/>
  <c r="AY95"/>
  <c r="AY22" s="1"/>
  <c r="AY94"/>
  <c r="AO514"/>
  <c r="F448" l="1"/>
  <c r="H182"/>
  <c r="AK185"/>
  <c r="E448"/>
  <c r="G448" s="1"/>
  <c r="H456"/>
  <c r="G451"/>
  <c r="AF493"/>
  <c r="AE493"/>
  <c r="AJ339" l="1"/>
  <c r="AF143"/>
  <c r="AJ220"/>
  <c r="AF318"/>
  <c r="AF311"/>
  <c r="AF283"/>
  <c r="AF276"/>
  <c r="AF262"/>
  <c r="AF255"/>
  <c r="AF248"/>
  <c r="AJ227"/>
  <c r="AJ269"/>
  <c r="AJ268"/>
  <c r="AJ184" s="1"/>
  <c r="AF185" l="1"/>
  <c r="AJ185"/>
  <c r="F447"/>
  <c r="E447"/>
  <c r="F446"/>
  <c r="E446"/>
  <c r="F445"/>
  <c r="E445"/>
  <c r="F444"/>
  <c r="E444"/>
  <c r="F443"/>
  <c r="E443"/>
  <c r="F442"/>
  <c r="E442"/>
  <c r="BA441"/>
  <c r="AZ441"/>
  <c r="AY441"/>
  <c r="AX441"/>
  <c r="AW441"/>
  <c r="AV441"/>
  <c r="AU441"/>
  <c r="AT441"/>
  <c r="AS441"/>
  <c r="AR441"/>
  <c r="AQ441"/>
  <c r="AP441"/>
  <c r="AO441"/>
  <c r="AN441"/>
  <c r="AM441"/>
  <c r="AL441"/>
  <c r="AK441"/>
  <c r="AJ441"/>
  <c r="AI441"/>
  <c r="AH441"/>
  <c r="AG441"/>
  <c r="AF441"/>
  <c r="AE441"/>
  <c r="AD441"/>
  <c r="AC441"/>
  <c r="AB441"/>
  <c r="AA441"/>
  <c r="Z441"/>
  <c r="Y441"/>
  <c r="X441"/>
  <c r="W441"/>
  <c r="V441"/>
  <c r="U441"/>
  <c r="T441"/>
  <c r="S441"/>
  <c r="R441"/>
  <c r="Q441"/>
  <c r="P441"/>
  <c r="O441"/>
  <c r="N441"/>
  <c r="M441"/>
  <c r="L441"/>
  <c r="K441"/>
  <c r="J441"/>
  <c r="I441"/>
  <c r="H441"/>
  <c r="AE143"/>
  <c r="AE318"/>
  <c r="AE311"/>
  <c r="AE283"/>
  <c r="AE276"/>
  <c r="AE262"/>
  <c r="AE248"/>
  <c r="E441" l="1"/>
  <c r="F441"/>
  <c r="G444"/>
  <c r="G441" l="1"/>
  <c r="C17" i="11"/>
  <c r="Z521" i="13" l="1"/>
  <c r="AE255"/>
  <c r="AE185" s="1"/>
  <c r="AY80" l="1"/>
  <c r="AY66"/>
  <c r="X493"/>
  <c r="W493"/>
  <c r="AY21" l="1"/>
  <c r="BA912"/>
  <c r="BA919" s="1"/>
  <c r="AZ912"/>
  <c r="AZ919" s="1"/>
  <c r="AY912"/>
  <c r="AY919" s="1"/>
  <c r="AX912"/>
  <c r="AX919" s="1"/>
  <c r="AW912"/>
  <c r="AW919" s="1"/>
  <c r="AV912"/>
  <c r="AV919" s="1"/>
  <c r="AT912"/>
  <c r="AT919" s="1"/>
  <c r="AS912"/>
  <c r="AS919" s="1"/>
  <c r="AR912"/>
  <c r="AR919" s="1"/>
  <c r="AQ912"/>
  <c r="AQ919" s="1"/>
  <c r="AP912"/>
  <c r="AP919" s="1"/>
  <c r="AO912"/>
  <c r="AO919" s="1"/>
  <c r="AN912"/>
  <c r="AN919" s="1"/>
  <c r="AM912"/>
  <c r="AM919" s="1"/>
  <c r="AL912"/>
  <c r="AL919" s="1"/>
  <c r="AK912"/>
  <c r="AK919" s="1"/>
  <c r="AJ912"/>
  <c r="AJ919" s="1"/>
  <c r="AI912"/>
  <c r="AI919" s="1"/>
  <c r="AH912"/>
  <c r="AH919" s="1"/>
  <c r="AG912"/>
  <c r="AG919" s="1"/>
  <c r="AF912"/>
  <c r="AF919" s="1"/>
  <c r="AE912"/>
  <c r="AE919" s="1"/>
  <c r="AD912"/>
  <c r="AD919" s="1"/>
  <c r="AC912"/>
  <c r="AC919" s="1"/>
  <c r="AB912"/>
  <c r="AB919" s="1"/>
  <c r="AA912"/>
  <c r="AA919" s="1"/>
  <c r="Z912"/>
  <c r="Z919" s="1"/>
  <c r="Y912"/>
  <c r="Y919" s="1"/>
  <c r="X912"/>
  <c r="X919" s="1"/>
  <c r="W912"/>
  <c r="W919" s="1"/>
  <c r="V912"/>
  <c r="V919" s="1"/>
  <c r="U912"/>
  <c r="U919" s="1"/>
  <c r="T912"/>
  <c r="T919" s="1"/>
  <c r="S912"/>
  <c r="S919" s="1"/>
  <c r="R912"/>
  <c r="R919" s="1"/>
  <c r="Q912"/>
  <c r="Q919" s="1"/>
  <c r="P912"/>
  <c r="P919" s="1"/>
  <c r="O912"/>
  <c r="O919" s="1"/>
  <c r="N912"/>
  <c r="N919" s="1"/>
  <c r="M912"/>
  <c r="M919" s="1"/>
  <c r="L912"/>
  <c r="L919" s="1"/>
  <c r="K912"/>
  <c r="K919" s="1"/>
  <c r="J912"/>
  <c r="J919" s="1"/>
  <c r="I912"/>
  <c r="I919" s="1"/>
  <c r="H912"/>
  <c r="H919" s="1"/>
  <c r="BA911"/>
  <c r="BA918" s="1"/>
  <c r="AZ911"/>
  <c r="AZ918" s="1"/>
  <c r="AY911"/>
  <c r="AY918" s="1"/>
  <c r="AX911"/>
  <c r="AX918" s="1"/>
  <c r="AW911"/>
  <c r="AW918" s="1"/>
  <c r="AV911"/>
  <c r="AV918" s="1"/>
  <c r="AT15"/>
  <c r="AS911"/>
  <c r="AS918" s="1"/>
  <c r="AR911"/>
  <c r="AR918" s="1"/>
  <c r="AQ911"/>
  <c r="AQ918" s="1"/>
  <c r="AP911"/>
  <c r="AP918" s="1"/>
  <c r="AO911"/>
  <c r="AO918" s="1"/>
  <c r="AN911"/>
  <c r="AN918" s="1"/>
  <c r="AM911"/>
  <c r="AM918" s="1"/>
  <c r="AL911"/>
  <c r="AL918" s="1"/>
  <c r="AK911"/>
  <c r="AK918" s="1"/>
  <c r="AJ911"/>
  <c r="AJ918" s="1"/>
  <c r="AI911"/>
  <c r="AI918" s="1"/>
  <c r="AH911"/>
  <c r="AH918" s="1"/>
  <c r="AG911"/>
  <c r="AG918" s="1"/>
  <c r="AF911"/>
  <c r="AF918" s="1"/>
  <c r="AE911"/>
  <c r="AE918" s="1"/>
  <c r="AD911"/>
  <c r="AD918" s="1"/>
  <c r="AC911"/>
  <c r="AC918" s="1"/>
  <c r="AB911"/>
  <c r="AB918" s="1"/>
  <c r="AA911"/>
  <c r="AA918" s="1"/>
  <c r="Z911"/>
  <c r="Z918" s="1"/>
  <c r="Y911"/>
  <c r="Y918" s="1"/>
  <c r="X911"/>
  <c r="X918" s="1"/>
  <c r="W911"/>
  <c r="W918" s="1"/>
  <c r="V911"/>
  <c r="V918" s="1"/>
  <c r="U911"/>
  <c r="U918" s="1"/>
  <c r="T911"/>
  <c r="T918" s="1"/>
  <c r="S911"/>
  <c r="S918" s="1"/>
  <c r="R911"/>
  <c r="R918" s="1"/>
  <c r="Q911"/>
  <c r="Q918" s="1"/>
  <c r="P911"/>
  <c r="P918" s="1"/>
  <c r="O911"/>
  <c r="O918" s="1"/>
  <c r="N911"/>
  <c r="N918" s="1"/>
  <c r="M911"/>
  <c r="M918" s="1"/>
  <c r="L911"/>
  <c r="L918" s="1"/>
  <c r="K911"/>
  <c r="K918" s="1"/>
  <c r="J911"/>
  <c r="J918" s="1"/>
  <c r="I911"/>
  <c r="I918" s="1"/>
  <c r="H911"/>
  <c r="H918" s="1"/>
  <c r="F905"/>
  <c r="E905"/>
  <c r="F904"/>
  <c r="E904"/>
  <c r="F903"/>
  <c r="E903"/>
  <c r="F902"/>
  <c r="E902"/>
  <c r="F901"/>
  <c r="E901"/>
  <c r="F900"/>
  <c r="E900"/>
  <c r="AZ899"/>
  <c r="AY899"/>
  <c r="AW899"/>
  <c r="AV899"/>
  <c r="AT899"/>
  <c r="AR899"/>
  <c r="AQ899"/>
  <c r="AP899"/>
  <c r="AO899"/>
  <c r="AM899"/>
  <c r="AL899"/>
  <c r="AK899"/>
  <c r="AJ899"/>
  <c r="AH899"/>
  <c r="AG899"/>
  <c r="AF899"/>
  <c r="AE899"/>
  <c r="AC899"/>
  <c r="AB899"/>
  <c r="AA899"/>
  <c r="Z899"/>
  <c r="X899"/>
  <c r="W899"/>
  <c r="U899"/>
  <c r="T899"/>
  <c r="R899"/>
  <c r="Q899"/>
  <c r="O899"/>
  <c r="N899"/>
  <c r="L899"/>
  <c r="K899"/>
  <c r="I899"/>
  <c r="H899"/>
  <c r="F898"/>
  <c r="E898"/>
  <c r="F897"/>
  <c r="E897"/>
  <c r="F896"/>
  <c r="E896"/>
  <c r="F895"/>
  <c r="E895"/>
  <c r="F894"/>
  <c r="E894"/>
  <c r="F893"/>
  <c r="E893"/>
  <c r="AZ892"/>
  <c r="AY892"/>
  <c r="AW892"/>
  <c r="AV892"/>
  <c r="AU892"/>
  <c r="AT892"/>
  <c r="AR892"/>
  <c r="AQ892"/>
  <c r="AP892"/>
  <c r="AO892"/>
  <c r="AM892"/>
  <c r="AL892"/>
  <c r="AK892"/>
  <c r="AJ892"/>
  <c r="AH892"/>
  <c r="AG892"/>
  <c r="AF892"/>
  <c r="AE892"/>
  <c r="AC892"/>
  <c r="AB892"/>
  <c r="AA892"/>
  <c r="Z892"/>
  <c r="X892"/>
  <c r="W892"/>
  <c r="U892"/>
  <c r="T892"/>
  <c r="R892"/>
  <c r="Q892"/>
  <c r="O892"/>
  <c r="N892"/>
  <c r="L892"/>
  <c r="K892"/>
  <c r="I892"/>
  <c r="F892" s="1"/>
  <c r="H892"/>
  <c r="F891"/>
  <c r="E891"/>
  <c r="F890"/>
  <c r="E890"/>
  <c r="F889"/>
  <c r="E889"/>
  <c r="F888"/>
  <c r="E888"/>
  <c r="F887"/>
  <c r="E887"/>
  <c r="F886"/>
  <c r="E886"/>
  <c r="AZ885"/>
  <c r="AY885"/>
  <c r="AW885"/>
  <c r="AV885"/>
  <c r="AT885"/>
  <c r="AR885"/>
  <c r="AQ885"/>
  <c r="AP885"/>
  <c r="AO885"/>
  <c r="AM885"/>
  <c r="AL885"/>
  <c r="AK885"/>
  <c r="AJ885"/>
  <c r="AH885"/>
  <c r="AG885"/>
  <c r="AF885"/>
  <c r="AE885"/>
  <c r="AC885"/>
  <c r="AB885"/>
  <c r="AA885"/>
  <c r="Z885"/>
  <c r="X885"/>
  <c r="W885"/>
  <c r="U885"/>
  <c r="T885"/>
  <c r="R885"/>
  <c r="Q885"/>
  <c r="O885"/>
  <c r="N885"/>
  <c r="L885"/>
  <c r="K885"/>
  <c r="I885"/>
  <c r="H885"/>
  <c r="F884"/>
  <c r="E884"/>
  <c r="F883"/>
  <c r="E883"/>
  <c r="F882"/>
  <c r="E882"/>
  <c r="F881"/>
  <c r="E881"/>
  <c r="F880"/>
  <c r="E880"/>
  <c r="F879"/>
  <c r="E879"/>
  <c r="AZ878"/>
  <c r="AY878"/>
  <c r="AW878"/>
  <c r="AV878"/>
  <c r="AU878"/>
  <c r="AT878"/>
  <c r="AR878"/>
  <c r="AQ878"/>
  <c r="AP878"/>
  <c r="AO878"/>
  <c r="AM878"/>
  <c r="AL878"/>
  <c r="AK878"/>
  <c r="AJ878"/>
  <c r="AH878"/>
  <c r="AG878"/>
  <c r="AF878"/>
  <c r="AE878"/>
  <c r="AC878"/>
  <c r="AB878"/>
  <c r="AA878"/>
  <c r="Z878"/>
  <c r="X878"/>
  <c r="W878"/>
  <c r="U878"/>
  <c r="T878"/>
  <c r="R878"/>
  <c r="Q878"/>
  <c r="O878"/>
  <c r="N878"/>
  <c r="L878"/>
  <c r="K878"/>
  <c r="I878"/>
  <c r="H878"/>
  <c r="E878" s="1"/>
  <c r="F877"/>
  <c r="E877"/>
  <c r="F876"/>
  <c r="E876"/>
  <c r="F875"/>
  <c r="E875"/>
  <c r="F874"/>
  <c r="E874"/>
  <c r="F873"/>
  <c r="E873"/>
  <c r="F872"/>
  <c r="E872"/>
  <c r="AZ871"/>
  <c r="AY871"/>
  <c r="AW871"/>
  <c r="AV871"/>
  <c r="AT871"/>
  <c r="AR871"/>
  <c r="AQ871"/>
  <c r="AP871"/>
  <c r="AO871"/>
  <c r="AM871"/>
  <c r="AL871"/>
  <c r="AK871"/>
  <c r="AJ871"/>
  <c r="AH871"/>
  <c r="AG871"/>
  <c r="AF871"/>
  <c r="AE871"/>
  <c r="AC871"/>
  <c r="AB871"/>
  <c r="AA871"/>
  <c r="Z871"/>
  <c r="X871"/>
  <c r="W871"/>
  <c r="U871"/>
  <c r="T871"/>
  <c r="R871"/>
  <c r="Q871"/>
  <c r="O871"/>
  <c r="N871"/>
  <c r="L871"/>
  <c r="K871"/>
  <c r="I871"/>
  <c r="H871"/>
  <c r="F871"/>
  <c r="F870"/>
  <c r="E870"/>
  <c r="F869"/>
  <c r="E869"/>
  <c r="BA868"/>
  <c r="BA910" s="1"/>
  <c r="BA917" s="1"/>
  <c r="AZ868"/>
  <c r="AZ910" s="1"/>
  <c r="AZ917" s="1"/>
  <c r="AY868"/>
  <c r="AY910" s="1"/>
  <c r="AY917" s="1"/>
  <c r="AX868"/>
  <c r="AX910" s="1"/>
  <c r="AX917" s="1"/>
  <c r="AW868"/>
  <c r="AW910" s="1"/>
  <c r="AW917" s="1"/>
  <c r="AV868"/>
  <c r="AV910" s="1"/>
  <c r="AV917" s="1"/>
  <c r="AU868"/>
  <c r="AT868"/>
  <c r="AT910" s="1"/>
  <c r="AT917" s="1"/>
  <c r="AS868"/>
  <c r="AS910" s="1"/>
  <c r="AS917" s="1"/>
  <c r="AR868"/>
  <c r="AR910" s="1"/>
  <c r="AR917" s="1"/>
  <c r="AQ868"/>
  <c r="AQ910" s="1"/>
  <c r="AQ917" s="1"/>
  <c r="AP868"/>
  <c r="AP910" s="1"/>
  <c r="AP917" s="1"/>
  <c r="AO868"/>
  <c r="AO910" s="1"/>
  <c r="AO917" s="1"/>
  <c r="AN868"/>
  <c r="AN910" s="1"/>
  <c r="AN917" s="1"/>
  <c r="AM868"/>
  <c r="AM910" s="1"/>
  <c r="AM917" s="1"/>
  <c r="AL868"/>
  <c r="AL910" s="1"/>
  <c r="AL917" s="1"/>
  <c r="AK868"/>
  <c r="AK910" s="1"/>
  <c r="AK917" s="1"/>
  <c r="AJ868"/>
  <c r="AJ910" s="1"/>
  <c r="AJ917" s="1"/>
  <c r="AI868"/>
  <c r="AI910" s="1"/>
  <c r="AI917" s="1"/>
  <c r="AH868"/>
  <c r="AH910" s="1"/>
  <c r="AH917" s="1"/>
  <c r="AG868"/>
  <c r="AG910" s="1"/>
  <c r="AG917" s="1"/>
  <c r="AF868"/>
  <c r="AF910" s="1"/>
  <c r="AF917" s="1"/>
  <c r="AE868"/>
  <c r="AE910" s="1"/>
  <c r="AE917" s="1"/>
  <c r="AD868"/>
  <c r="AD910" s="1"/>
  <c r="AD917" s="1"/>
  <c r="AC868"/>
  <c r="AC910" s="1"/>
  <c r="AC917" s="1"/>
  <c r="AB868"/>
  <c r="AB910" s="1"/>
  <c r="AB917" s="1"/>
  <c r="AA868"/>
  <c r="AA910" s="1"/>
  <c r="AA917" s="1"/>
  <c r="Z868"/>
  <c r="Z910" s="1"/>
  <c r="Z917" s="1"/>
  <c r="Y868"/>
  <c r="Y910" s="1"/>
  <c r="Y917" s="1"/>
  <c r="X868"/>
  <c r="X910" s="1"/>
  <c r="X917" s="1"/>
  <c r="W868"/>
  <c r="W910" s="1"/>
  <c r="W917" s="1"/>
  <c r="V868"/>
  <c r="V910" s="1"/>
  <c r="V917" s="1"/>
  <c r="U868"/>
  <c r="U910" s="1"/>
  <c r="U917" s="1"/>
  <c r="T868"/>
  <c r="T910" s="1"/>
  <c r="T917" s="1"/>
  <c r="S868"/>
  <c r="S910" s="1"/>
  <c r="S917" s="1"/>
  <c r="R868"/>
  <c r="R910" s="1"/>
  <c r="R917" s="1"/>
  <c r="Q868"/>
  <c r="Q910" s="1"/>
  <c r="Q917" s="1"/>
  <c r="P868"/>
  <c r="P910" s="1"/>
  <c r="P917" s="1"/>
  <c r="O868"/>
  <c r="O910" s="1"/>
  <c r="O917" s="1"/>
  <c r="N868"/>
  <c r="N910" s="1"/>
  <c r="N917" s="1"/>
  <c r="M868"/>
  <c r="M910" s="1"/>
  <c r="M917" s="1"/>
  <c r="L868"/>
  <c r="L910" s="1"/>
  <c r="L917" s="1"/>
  <c r="K868"/>
  <c r="K910" s="1"/>
  <c r="K917" s="1"/>
  <c r="J868"/>
  <c r="J910" s="1"/>
  <c r="J917" s="1"/>
  <c r="I868"/>
  <c r="I910" s="1"/>
  <c r="H868"/>
  <c r="H910" s="1"/>
  <c r="BA867"/>
  <c r="BA909" s="1"/>
  <c r="BA916" s="1"/>
  <c r="AZ867"/>
  <c r="AZ909" s="1"/>
  <c r="AZ916" s="1"/>
  <c r="AY867"/>
  <c r="AY909" s="1"/>
  <c r="AY916" s="1"/>
  <c r="AX867"/>
  <c r="AX909" s="1"/>
  <c r="AX916" s="1"/>
  <c r="AW867"/>
  <c r="AW909" s="1"/>
  <c r="AW916" s="1"/>
  <c r="AV867"/>
  <c r="AV909" s="1"/>
  <c r="AV916" s="1"/>
  <c r="AU867"/>
  <c r="AU909" s="1"/>
  <c r="AU916" s="1"/>
  <c r="AT867"/>
  <c r="AT909" s="1"/>
  <c r="AT916" s="1"/>
  <c r="AS867"/>
  <c r="AS909" s="1"/>
  <c r="AS916" s="1"/>
  <c r="AR867"/>
  <c r="AR909" s="1"/>
  <c r="AR916" s="1"/>
  <c r="AQ867"/>
  <c r="AQ909" s="1"/>
  <c r="AQ916" s="1"/>
  <c r="AP867"/>
  <c r="AP909" s="1"/>
  <c r="AP916" s="1"/>
  <c r="AO867"/>
  <c r="AO909" s="1"/>
  <c r="AO916" s="1"/>
  <c r="AN867"/>
  <c r="AN909" s="1"/>
  <c r="AN916" s="1"/>
  <c r="AM867"/>
  <c r="AM909" s="1"/>
  <c r="AM916" s="1"/>
  <c r="AL867"/>
  <c r="AL909" s="1"/>
  <c r="AL916" s="1"/>
  <c r="AK867"/>
  <c r="AK909" s="1"/>
  <c r="AK916" s="1"/>
  <c r="AJ867"/>
  <c r="AJ909" s="1"/>
  <c r="AJ916" s="1"/>
  <c r="AI867"/>
  <c r="AI909" s="1"/>
  <c r="AI916" s="1"/>
  <c r="AH867"/>
  <c r="AH909" s="1"/>
  <c r="AH916" s="1"/>
  <c r="AG867"/>
  <c r="AG909" s="1"/>
  <c r="AG916" s="1"/>
  <c r="AF867"/>
  <c r="AF909" s="1"/>
  <c r="AF916" s="1"/>
  <c r="AE909"/>
  <c r="AE916" s="1"/>
  <c r="AD867"/>
  <c r="AD909" s="1"/>
  <c r="AD916" s="1"/>
  <c r="AC867"/>
  <c r="AC909" s="1"/>
  <c r="AC916" s="1"/>
  <c r="AB867"/>
  <c r="AB909" s="1"/>
  <c r="AB916" s="1"/>
  <c r="AA867"/>
  <c r="AA909" s="1"/>
  <c r="AA916" s="1"/>
  <c r="Z867"/>
  <c r="Z909" s="1"/>
  <c r="Z916" s="1"/>
  <c r="Y867"/>
  <c r="Y909" s="1"/>
  <c r="Y916" s="1"/>
  <c r="X867"/>
  <c r="X909" s="1"/>
  <c r="X916" s="1"/>
  <c r="W867"/>
  <c r="W909" s="1"/>
  <c r="W916" s="1"/>
  <c r="V867"/>
  <c r="V909" s="1"/>
  <c r="V916" s="1"/>
  <c r="U867"/>
  <c r="U909" s="1"/>
  <c r="U916" s="1"/>
  <c r="T867"/>
  <c r="T909" s="1"/>
  <c r="T916" s="1"/>
  <c r="S867"/>
  <c r="S909" s="1"/>
  <c r="S916" s="1"/>
  <c r="R867"/>
  <c r="R909" s="1"/>
  <c r="R916" s="1"/>
  <c r="Q867"/>
  <c r="Q909" s="1"/>
  <c r="Q916" s="1"/>
  <c r="P867"/>
  <c r="P909" s="1"/>
  <c r="P916" s="1"/>
  <c r="O867"/>
  <c r="O909" s="1"/>
  <c r="O916" s="1"/>
  <c r="N867"/>
  <c r="N909" s="1"/>
  <c r="N916" s="1"/>
  <c r="M867"/>
  <c r="M909" s="1"/>
  <c r="M916" s="1"/>
  <c r="L867"/>
  <c r="L909" s="1"/>
  <c r="L916" s="1"/>
  <c r="K867"/>
  <c r="K909" s="1"/>
  <c r="K916" s="1"/>
  <c r="J867"/>
  <c r="J909" s="1"/>
  <c r="J916" s="1"/>
  <c r="I867"/>
  <c r="I909" s="1"/>
  <c r="H867"/>
  <c r="H909" s="1"/>
  <c r="BA866"/>
  <c r="BA908" s="1"/>
  <c r="BA915" s="1"/>
  <c r="AZ866"/>
  <c r="AZ908" s="1"/>
  <c r="AZ915" s="1"/>
  <c r="AY866"/>
  <c r="AY908" s="1"/>
  <c r="AY915" s="1"/>
  <c r="AX866"/>
  <c r="AX908" s="1"/>
  <c r="AX915" s="1"/>
  <c r="AW866"/>
  <c r="AW908" s="1"/>
  <c r="AW915" s="1"/>
  <c r="AV866"/>
  <c r="AV908" s="1"/>
  <c r="AV915" s="1"/>
  <c r="AU866"/>
  <c r="AU908" s="1"/>
  <c r="AU915" s="1"/>
  <c r="AT866"/>
  <c r="AT908" s="1"/>
  <c r="AT915" s="1"/>
  <c r="AS866"/>
  <c r="AS908" s="1"/>
  <c r="AS915" s="1"/>
  <c r="AR866"/>
  <c r="AR908" s="1"/>
  <c r="AR915" s="1"/>
  <c r="AQ866"/>
  <c r="AQ908" s="1"/>
  <c r="AQ915" s="1"/>
  <c r="AP866"/>
  <c r="AP908" s="1"/>
  <c r="AP915" s="1"/>
  <c r="AO866"/>
  <c r="AO908" s="1"/>
  <c r="AO915" s="1"/>
  <c r="AN866"/>
  <c r="AN908" s="1"/>
  <c r="AN915" s="1"/>
  <c r="AM866"/>
  <c r="AM908" s="1"/>
  <c r="AM915" s="1"/>
  <c r="AL866"/>
  <c r="AL908" s="1"/>
  <c r="AL915" s="1"/>
  <c r="AK866"/>
  <c r="AK908" s="1"/>
  <c r="AK915" s="1"/>
  <c r="AJ866"/>
  <c r="AJ908" s="1"/>
  <c r="AJ915" s="1"/>
  <c r="AI866"/>
  <c r="AI908" s="1"/>
  <c r="AI915" s="1"/>
  <c r="AH866"/>
  <c r="AH908" s="1"/>
  <c r="AH915" s="1"/>
  <c r="AG866"/>
  <c r="AG908" s="1"/>
  <c r="AG915" s="1"/>
  <c r="AF866"/>
  <c r="AF908" s="1"/>
  <c r="AF915" s="1"/>
  <c r="AE866"/>
  <c r="AE908" s="1"/>
  <c r="AE915" s="1"/>
  <c r="AD866"/>
  <c r="AD908" s="1"/>
  <c r="AD915" s="1"/>
  <c r="AC866"/>
  <c r="AC908" s="1"/>
  <c r="AC915" s="1"/>
  <c r="AB866"/>
  <c r="AB908" s="1"/>
  <c r="AB915" s="1"/>
  <c r="AA866"/>
  <c r="AA908" s="1"/>
  <c r="AA915" s="1"/>
  <c r="Z866"/>
  <c r="Z908" s="1"/>
  <c r="Z915" s="1"/>
  <c r="Y866"/>
  <c r="Y908" s="1"/>
  <c r="Y915" s="1"/>
  <c r="X866"/>
  <c r="X908" s="1"/>
  <c r="X915" s="1"/>
  <c r="W866"/>
  <c r="W908" s="1"/>
  <c r="W915" s="1"/>
  <c r="V866"/>
  <c r="V908" s="1"/>
  <c r="V915" s="1"/>
  <c r="U866"/>
  <c r="U908" s="1"/>
  <c r="U915" s="1"/>
  <c r="T866"/>
  <c r="T908" s="1"/>
  <c r="T915" s="1"/>
  <c r="S866"/>
  <c r="S908" s="1"/>
  <c r="S915" s="1"/>
  <c r="R866"/>
  <c r="R908" s="1"/>
  <c r="R915" s="1"/>
  <c r="Q866"/>
  <c r="Q908" s="1"/>
  <c r="Q915" s="1"/>
  <c r="P866"/>
  <c r="P908" s="1"/>
  <c r="P915" s="1"/>
  <c r="O866"/>
  <c r="O908" s="1"/>
  <c r="O915" s="1"/>
  <c r="N866"/>
  <c r="N908" s="1"/>
  <c r="N915" s="1"/>
  <c r="M866"/>
  <c r="M908" s="1"/>
  <c r="M915" s="1"/>
  <c r="L866"/>
  <c r="L908" s="1"/>
  <c r="L915" s="1"/>
  <c r="K866"/>
  <c r="K908" s="1"/>
  <c r="K915" s="1"/>
  <c r="J866"/>
  <c r="J908" s="1"/>
  <c r="J915" s="1"/>
  <c r="I866"/>
  <c r="I908" s="1"/>
  <c r="H866"/>
  <c r="H908" s="1"/>
  <c r="BA865"/>
  <c r="BA907" s="1"/>
  <c r="BA914" s="1"/>
  <c r="AZ865"/>
  <c r="AZ907" s="1"/>
  <c r="AY865"/>
  <c r="AY907" s="1"/>
  <c r="AX865"/>
  <c r="AX907" s="1"/>
  <c r="AX914" s="1"/>
  <c r="AW865"/>
  <c r="AW907" s="1"/>
  <c r="AV865"/>
  <c r="AV907" s="1"/>
  <c r="AU865"/>
  <c r="AU907" s="1"/>
  <c r="AT865"/>
  <c r="AT907" s="1"/>
  <c r="AS865"/>
  <c r="AS907" s="1"/>
  <c r="AS914" s="1"/>
  <c r="AR865"/>
  <c r="AR907" s="1"/>
  <c r="AQ865"/>
  <c r="AQ907" s="1"/>
  <c r="AP865"/>
  <c r="AP907" s="1"/>
  <c r="AO865"/>
  <c r="AO907" s="1"/>
  <c r="AN865"/>
  <c r="AN907" s="1"/>
  <c r="AN914" s="1"/>
  <c r="AM865"/>
  <c r="AM907" s="1"/>
  <c r="AL865"/>
  <c r="AL907" s="1"/>
  <c r="AK865"/>
  <c r="AK907" s="1"/>
  <c r="AJ865"/>
  <c r="AJ907" s="1"/>
  <c r="AI865"/>
  <c r="AI907" s="1"/>
  <c r="AI914" s="1"/>
  <c r="AH865"/>
  <c r="AH907" s="1"/>
  <c r="AG865"/>
  <c r="AG907" s="1"/>
  <c r="AF865"/>
  <c r="AF907" s="1"/>
  <c r="AE865"/>
  <c r="AE907" s="1"/>
  <c r="AD865"/>
  <c r="AD907" s="1"/>
  <c r="AD914" s="1"/>
  <c r="AC865"/>
  <c r="AC907" s="1"/>
  <c r="AB865"/>
  <c r="AB907" s="1"/>
  <c r="AA865"/>
  <c r="AA907" s="1"/>
  <c r="Z865"/>
  <c r="Z907" s="1"/>
  <c r="Y865"/>
  <c r="Y907" s="1"/>
  <c r="Y914" s="1"/>
  <c r="X865"/>
  <c r="X907" s="1"/>
  <c r="W865"/>
  <c r="W907" s="1"/>
  <c r="V865"/>
  <c r="V907" s="1"/>
  <c r="V914" s="1"/>
  <c r="U865"/>
  <c r="U907" s="1"/>
  <c r="T865"/>
  <c r="T907" s="1"/>
  <c r="S865"/>
  <c r="S907" s="1"/>
  <c r="S914" s="1"/>
  <c r="R865"/>
  <c r="R907" s="1"/>
  <c r="Q865"/>
  <c r="Q907" s="1"/>
  <c r="P865"/>
  <c r="P907" s="1"/>
  <c r="P914" s="1"/>
  <c r="O865"/>
  <c r="O907" s="1"/>
  <c r="N865"/>
  <c r="N907" s="1"/>
  <c r="M865"/>
  <c r="M907" s="1"/>
  <c r="M914" s="1"/>
  <c r="L865"/>
  <c r="L907" s="1"/>
  <c r="K865"/>
  <c r="K907" s="1"/>
  <c r="J865"/>
  <c r="J907" s="1"/>
  <c r="J914" s="1"/>
  <c r="I865"/>
  <c r="I907" s="1"/>
  <c r="H865"/>
  <c r="H907" s="1"/>
  <c r="AZ864"/>
  <c r="AR864"/>
  <c r="AK864"/>
  <c r="AB864"/>
  <c r="U864"/>
  <c r="I864"/>
  <c r="O864" l="1"/>
  <c r="AA864"/>
  <c r="AF864"/>
  <c r="AQ864"/>
  <c r="AW864"/>
  <c r="F867"/>
  <c r="F878"/>
  <c r="F885"/>
  <c r="E892"/>
  <c r="F899"/>
  <c r="K864"/>
  <c r="E871"/>
  <c r="L864"/>
  <c r="R864"/>
  <c r="X864"/>
  <c r="AC864"/>
  <c r="AH864"/>
  <c r="AM864"/>
  <c r="AU864"/>
  <c r="F865"/>
  <c r="AU906"/>
  <c r="AU914"/>
  <c r="AU913" s="1"/>
  <c r="F912"/>
  <c r="Q864"/>
  <c r="W864"/>
  <c r="AG864"/>
  <c r="AL864"/>
  <c r="F866"/>
  <c r="E899"/>
  <c r="F918"/>
  <c r="E912"/>
  <c r="H864"/>
  <c r="N864"/>
  <c r="T864"/>
  <c r="Z864"/>
  <c r="AE864"/>
  <c r="AJ864"/>
  <c r="AP864"/>
  <c r="AV864"/>
  <c r="F911"/>
  <c r="E919"/>
  <c r="AT864"/>
  <c r="E885"/>
  <c r="AY864"/>
  <c r="F868"/>
  <c r="AO864"/>
  <c r="Q914"/>
  <c r="Q913" s="1"/>
  <c r="Q906"/>
  <c r="U914"/>
  <c r="U913" s="1"/>
  <c r="U906"/>
  <c r="W914"/>
  <c r="W913" s="1"/>
  <c r="W906"/>
  <c r="AA914"/>
  <c r="AA913" s="1"/>
  <c r="AA906"/>
  <c r="AE914"/>
  <c r="AE913" s="1"/>
  <c r="AE906"/>
  <c r="AK914"/>
  <c r="AK913" s="1"/>
  <c r="AK906"/>
  <c r="I916"/>
  <c r="F916" s="1"/>
  <c r="F909"/>
  <c r="H917"/>
  <c r="E917" s="1"/>
  <c r="E910"/>
  <c r="I914"/>
  <c r="F907"/>
  <c r="I906"/>
  <c r="K914"/>
  <c r="K913" s="1"/>
  <c r="K906"/>
  <c r="O914"/>
  <c r="O913" s="1"/>
  <c r="O906"/>
  <c r="AC914"/>
  <c r="AC913" s="1"/>
  <c r="AC906"/>
  <c r="AG914"/>
  <c r="AG913" s="1"/>
  <c r="AG906"/>
  <c r="AM914"/>
  <c r="AM913" s="1"/>
  <c r="AM906"/>
  <c r="AO914"/>
  <c r="AO913" s="1"/>
  <c r="AO906"/>
  <c r="AQ914"/>
  <c r="AQ913" s="1"/>
  <c r="AQ906"/>
  <c r="AW914"/>
  <c r="AW913" s="1"/>
  <c r="AW906"/>
  <c r="AY914"/>
  <c r="AY913" s="1"/>
  <c r="AY906"/>
  <c r="H915"/>
  <c r="E915" s="1"/>
  <c r="E908"/>
  <c r="H914"/>
  <c r="E907"/>
  <c r="H906"/>
  <c r="L914"/>
  <c r="L913" s="1"/>
  <c r="L906"/>
  <c r="N914"/>
  <c r="N913" s="1"/>
  <c r="N906"/>
  <c r="R914"/>
  <c r="R913" s="1"/>
  <c r="R906"/>
  <c r="T914"/>
  <c r="T913" s="1"/>
  <c r="T906"/>
  <c r="X914"/>
  <c r="X913" s="1"/>
  <c r="X906"/>
  <c r="Z914"/>
  <c r="Z913" s="1"/>
  <c r="Z906"/>
  <c r="AB914"/>
  <c r="AB913" s="1"/>
  <c r="AB906"/>
  <c r="AF914"/>
  <c r="AF913" s="1"/>
  <c r="AF906"/>
  <c r="AH914"/>
  <c r="AH913" s="1"/>
  <c r="AH906"/>
  <c r="AJ914"/>
  <c r="AJ913" s="1"/>
  <c r="AJ906"/>
  <c r="AL914"/>
  <c r="AL913" s="1"/>
  <c r="AL906"/>
  <c r="AP914"/>
  <c r="AP913" s="1"/>
  <c r="AP906"/>
  <c r="AR914"/>
  <c r="AR913" s="1"/>
  <c r="AR906"/>
  <c r="AT914"/>
  <c r="AT913" s="1"/>
  <c r="AT906"/>
  <c r="AV914"/>
  <c r="AV913" s="1"/>
  <c r="AV906"/>
  <c r="AZ914"/>
  <c r="AZ913" s="1"/>
  <c r="AZ906"/>
  <c r="I915"/>
  <c r="F915" s="1"/>
  <c r="F908"/>
  <c r="H916"/>
  <c r="E916" s="1"/>
  <c r="E909"/>
  <c r="E865"/>
  <c r="E866"/>
  <c r="E867"/>
  <c r="E868"/>
  <c r="I917"/>
  <c r="F917" s="1"/>
  <c r="F910"/>
  <c r="E911"/>
  <c r="E918"/>
  <c r="F919"/>
  <c r="F864" l="1"/>
  <c r="E864"/>
  <c r="E906"/>
  <c r="E914"/>
  <c r="H913"/>
  <c r="E913" s="1"/>
  <c r="F906"/>
  <c r="F914"/>
  <c r="I913"/>
  <c r="F913" s="1"/>
  <c r="AY500" l="1"/>
  <c r="T493" l="1"/>
  <c r="R843" l="1"/>
  <c r="Q843"/>
  <c r="E564" l="1"/>
  <c r="I557" l="1"/>
  <c r="H557"/>
  <c r="H548" l="1"/>
  <c r="F693"/>
  <c r="E693"/>
  <c r="F692"/>
  <c r="E692"/>
  <c r="F691"/>
  <c r="E691"/>
  <c r="F690"/>
  <c r="E690"/>
  <c r="F689"/>
  <c r="E689"/>
  <c r="F688"/>
  <c r="E688"/>
  <c r="AZ687"/>
  <c r="AY687"/>
  <c r="AW687"/>
  <c r="AV687"/>
  <c r="AU687"/>
  <c r="AT687"/>
  <c r="AR687"/>
  <c r="AQ687"/>
  <c r="AP687"/>
  <c r="AO687"/>
  <c r="AM687"/>
  <c r="AL687"/>
  <c r="AK687"/>
  <c r="AJ687"/>
  <c r="AH687"/>
  <c r="AG687"/>
  <c r="AF687"/>
  <c r="AE687"/>
  <c r="AC687"/>
  <c r="AB687"/>
  <c r="AA687"/>
  <c r="Z687"/>
  <c r="X687"/>
  <c r="W687"/>
  <c r="U687"/>
  <c r="T687"/>
  <c r="R687"/>
  <c r="Q687"/>
  <c r="O687"/>
  <c r="N687"/>
  <c r="L687"/>
  <c r="K687"/>
  <c r="I687"/>
  <c r="H687"/>
  <c r="F687" l="1"/>
  <c r="E687"/>
  <c r="AZ850"/>
  <c r="AT849" l="1"/>
  <c r="AT856" s="1"/>
  <c r="AU849"/>
  <c r="AU856" s="1"/>
  <c r="AT850"/>
  <c r="AT857" s="1"/>
  <c r="AU850"/>
  <c r="AU857" s="1"/>
  <c r="AU848"/>
  <c r="AU855" s="1"/>
  <c r="AU840"/>
  <c r="AU797"/>
  <c r="AU854" l="1"/>
  <c r="AU847"/>
  <c r="AU811"/>
  <c r="H785" l="1"/>
  <c r="I785"/>
  <c r="J785"/>
  <c r="K785"/>
  <c r="L785"/>
  <c r="M785"/>
  <c r="N785"/>
  <c r="O785"/>
  <c r="P785"/>
  <c r="Q785"/>
  <c r="R785"/>
  <c r="S785"/>
  <c r="T785"/>
  <c r="U785"/>
  <c r="V785"/>
  <c r="W785"/>
  <c r="X785"/>
  <c r="Y785"/>
  <c r="Z785"/>
  <c r="AA785"/>
  <c r="AB785"/>
  <c r="AC785"/>
  <c r="AD785"/>
  <c r="AE785"/>
  <c r="AF785"/>
  <c r="AG785"/>
  <c r="AH785"/>
  <c r="AI785"/>
  <c r="AJ785"/>
  <c r="AK785"/>
  <c r="AL785"/>
  <c r="AM785"/>
  <c r="AN785"/>
  <c r="AO785"/>
  <c r="AP785"/>
  <c r="AQ785"/>
  <c r="AR785"/>
  <c r="AS785"/>
  <c r="AT785"/>
  <c r="AT827" s="1"/>
  <c r="AU785"/>
  <c r="AU827" s="1"/>
  <c r="AV785"/>
  <c r="AV827" s="1"/>
  <c r="AW785"/>
  <c r="AX785"/>
  <c r="AY785"/>
  <c r="AY827" s="1"/>
  <c r="AZ785"/>
  <c r="AZ827" s="1"/>
  <c r="BA785"/>
  <c r="H786"/>
  <c r="I786"/>
  <c r="I828" s="1"/>
  <c r="J786"/>
  <c r="J828" s="1"/>
  <c r="K786"/>
  <c r="L786"/>
  <c r="M786"/>
  <c r="M828" s="1"/>
  <c r="N786"/>
  <c r="N828" s="1"/>
  <c r="O786"/>
  <c r="P786"/>
  <c r="Q786"/>
  <c r="Q828" s="1"/>
  <c r="R786"/>
  <c r="R828" s="1"/>
  <c r="S786"/>
  <c r="T786"/>
  <c r="U786"/>
  <c r="U828" s="1"/>
  <c r="V786"/>
  <c r="V828" s="1"/>
  <c r="W786"/>
  <c r="X786"/>
  <c r="Y786"/>
  <c r="Y828" s="1"/>
  <c r="Z786"/>
  <c r="Z828" s="1"/>
  <c r="AA786"/>
  <c r="AB786"/>
  <c r="AC786"/>
  <c r="AC828" s="1"/>
  <c r="AD786"/>
  <c r="AD828" s="1"/>
  <c r="AE786"/>
  <c r="AE828" s="1"/>
  <c r="AF786"/>
  <c r="AF828" s="1"/>
  <c r="AG786"/>
  <c r="AH786"/>
  <c r="AI786"/>
  <c r="AJ786"/>
  <c r="AJ828" s="1"/>
  <c r="AK786"/>
  <c r="AK828" s="1"/>
  <c r="AL786"/>
  <c r="AL828" s="1"/>
  <c r="AM786"/>
  <c r="AN786"/>
  <c r="AO786"/>
  <c r="AO828" s="1"/>
  <c r="AP786"/>
  <c r="AP828" s="1"/>
  <c r="AQ786"/>
  <c r="AR786"/>
  <c r="AS786"/>
  <c r="AS828" s="1"/>
  <c r="AT786"/>
  <c r="AT828" s="1"/>
  <c r="AU786"/>
  <c r="AU828" s="1"/>
  <c r="AU835" s="1"/>
  <c r="AV786"/>
  <c r="AW786"/>
  <c r="AX786"/>
  <c r="AY786"/>
  <c r="AZ786"/>
  <c r="BA786"/>
  <c r="H787"/>
  <c r="I787"/>
  <c r="J787"/>
  <c r="K787"/>
  <c r="L787"/>
  <c r="M787"/>
  <c r="N787"/>
  <c r="O787"/>
  <c r="P787"/>
  <c r="Q787"/>
  <c r="R787"/>
  <c r="S787"/>
  <c r="T787"/>
  <c r="U787"/>
  <c r="V787"/>
  <c r="W787"/>
  <c r="X787"/>
  <c r="Y787"/>
  <c r="Z787"/>
  <c r="AA787"/>
  <c r="AB787"/>
  <c r="AC787"/>
  <c r="AD787"/>
  <c r="AE787"/>
  <c r="AF787"/>
  <c r="AG787"/>
  <c r="AH787"/>
  <c r="AI787"/>
  <c r="AJ787"/>
  <c r="AK787"/>
  <c r="AL787"/>
  <c r="AM787"/>
  <c r="AN787"/>
  <c r="AO787"/>
  <c r="AP787"/>
  <c r="AQ787"/>
  <c r="AR787"/>
  <c r="AS787"/>
  <c r="AT787"/>
  <c r="AU787"/>
  <c r="AV787"/>
  <c r="AV829" s="1"/>
  <c r="AW787"/>
  <c r="AX787"/>
  <c r="AY787"/>
  <c r="AY829" s="1"/>
  <c r="AZ787"/>
  <c r="AZ829" s="1"/>
  <c r="BA787"/>
  <c r="I784"/>
  <c r="J784"/>
  <c r="J826" s="1"/>
  <c r="K784"/>
  <c r="K826" s="1"/>
  <c r="L784"/>
  <c r="M784"/>
  <c r="N784"/>
  <c r="N826" s="1"/>
  <c r="O784"/>
  <c r="O826" s="1"/>
  <c r="P784"/>
  <c r="Q784"/>
  <c r="R784"/>
  <c r="R826" s="1"/>
  <c r="S784"/>
  <c r="S826" s="1"/>
  <c r="T784"/>
  <c r="U784"/>
  <c r="V784"/>
  <c r="V826" s="1"/>
  <c r="W784"/>
  <c r="W826" s="1"/>
  <c r="X784"/>
  <c r="Y784"/>
  <c r="Z784"/>
  <c r="Z826" s="1"/>
  <c r="AA784"/>
  <c r="AA826" s="1"/>
  <c r="AB784"/>
  <c r="AC784"/>
  <c r="AD784"/>
  <c r="AD826" s="1"/>
  <c r="AE784"/>
  <c r="AE826" s="1"/>
  <c r="AF784"/>
  <c r="AG784"/>
  <c r="AH784"/>
  <c r="AH826" s="1"/>
  <c r="AI784"/>
  <c r="AI826" s="1"/>
  <c r="AJ784"/>
  <c r="AK784"/>
  <c r="AL784"/>
  <c r="AL826" s="1"/>
  <c r="AM784"/>
  <c r="AM826" s="1"/>
  <c r="AN784"/>
  <c r="AO784"/>
  <c r="AP784"/>
  <c r="AP826" s="1"/>
  <c r="AQ784"/>
  <c r="AQ826" s="1"/>
  <c r="AR784"/>
  <c r="AS784"/>
  <c r="AT784"/>
  <c r="AT826" s="1"/>
  <c r="AU784"/>
  <c r="AV784"/>
  <c r="AW784"/>
  <c r="AX784"/>
  <c r="AY784"/>
  <c r="AY826" s="1"/>
  <c r="AZ784"/>
  <c r="BA784"/>
  <c r="H784"/>
  <c r="H826" s="1"/>
  <c r="F824"/>
  <c r="E824"/>
  <c r="F823"/>
  <c r="E823"/>
  <c r="F822"/>
  <c r="E822"/>
  <c r="F821"/>
  <c r="E821"/>
  <c r="F820"/>
  <c r="E820"/>
  <c r="F819"/>
  <c r="E819"/>
  <c r="AZ818"/>
  <c r="AY818"/>
  <c r="AW818"/>
  <c r="AV818"/>
  <c r="AT818"/>
  <c r="AR818"/>
  <c r="AQ818"/>
  <c r="AP818"/>
  <c r="AO818"/>
  <c r="AM818"/>
  <c r="AL818"/>
  <c r="AK818"/>
  <c r="AJ818"/>
  <c r="AH818"/>
  <c r="AG818"/>
  <c r="AF818"/>
  <c r="AE818"/>
  <c r="AC818"/>
  <c r="AB818"/>
  <c r="AA818"/>
  <c r="Z818"/>
  <c r="X818"/>
  <c r="W818"/>
  <c r="U818"/>
  <c r="T818"/>
  <c r="R818"/>
  <c r="Q818"/>
  <c r="O818"/>
  <c r="N818"/>
  <c r="L818"/>
  <c r="K818"/>
  <c r="I818"/>
  <c r="H818"/>
  <c r="I826"/>
  <c r="L826"/>
  <c r="M826"/>
  <c r="P826"/>
  <c r="Q826"/>
  <c r="T826"/>
  <c r="U826"/>
  <c r="X826"/>
  <c r="Y826"/>
  <c r="AB826"/>
  <c r="AC826"/>
  <c r="AF826"/>
  <c r="AG826"/>
  <c r="AJ826"/>
  <c r="AK826"/>
  <c r="AN826"/>
  <c r="AO826"/>
  <c r="AR826"/>
  <c r="AS826"/>
  <c r="AV826"/>
  <c r="AW826"/>
  <c r="AX826"/>
  <c r="AZ826"/>
  <c r="BA826"/>
  <c r="H827"/>
  <c r="I827"/>
  <c r="J827"/>
  <c r="K827"/>
  <c r="L827"/>
  <c r="M827"/>
  <c r="N827"/>
  <c r="O827"/>
  <c r="P827"/>
  <c r="Q827"/>
  <c r="R827"/>
  <c r="S827"/>
  <c r="T827"/>
  <c r="U827"/>
  <c r="V827"/>
  <c r="W827"/>
  <c r="X827"/>
  <c r="Y827"/>
  <c r="Z827"/>
  <c r="AA827"/>
  <c r="AB827"/>
  <c r="AC827"/>
  <c r="AD827"/>
  <c r="AE827"/>
  <c r="AF827"/>
  <c r="AG827"/>
  <c r="AH827"/>
  <c r="AI827"/>
  <c r="AJ827"/>
  <c r="AK827"/>
  <c r="AL827"/>
  <c r="AM827"/>
  <c r="AN827"/>
  <c r="AO827"/>
  <c r="AP827"/>
  <c r="AQ827"/>
  <c r="AR827"/>
  <c r="AS827"/>
  <c r="AW827"/>
  <c r="AX827"/>
  <c r="BA827"/>
  <c r="H828"/>
  <c r="K828"/>
  <c r="L828"/>
  <c r="O828"/>
  <c r="P828"/>
  <c r="S828"/>
  <c r="T828"/>
  <c r="W828"/>
  <c r="X828"/>
  <c r="AA828"/>
  <c r="AB828"/>
  <c r="AG828"/>
  <c r="AH828"/>
  <c r="AI828"/>
  <c r="AM828"/>
  <c r="AN828"/>
  <c r="AQ828"/>
  <c r="AR828"/>
  <c r="AV828"/>
  <c r="AV835" s="1"/>
  <c r="AW828"/>
  <c r="AX828"/>
  <c r="AY828"/>
  <c r="AZ828"/>
  <c r="BA828"/>
  <c r="H829"/>
  <c r="I829"/>
  <c r="J829"/>
  <c r="K829"/>
  <c r="L829"/>
  <c r="M829"/>
  <c r="N829"/>
  <c r="O829"/>
  <c r="P829"/>
  <c r="Q829"/>
  <c r="R829"/>
  <c r="S829"/>
  <c r="T829"/>
  <c r="U829"/>
  <c r="V829"/>
  <c r="W829"/>
  <c r="X829"/>
  <c r="Y829"/>
  <c r="Z829"/>
  <c r="AA829"/>
  <c r="AB829"/>
  <c r="AC829"/>
  <c r="AD829"/>
  <c r="AE829"/>
  <c r="AF829"/>
  <c r="AG829"/>
  <c r="AH829"/>
  <c r="AI829"/>
  <c r="AJ829"/>
  <c r="AK829"/>
  <c r="AL829"/>
  <c r="AM829"/>
  <c r="AN829"/>
  <c r="AO829"/>
  <c r="AP829"/>
  <c r="AQ829"/>
  <c r="AR829"/>
  <c r="AS829"/>
  <c r="AT829"/>
  <c r="AW829"/>
  <c r="AX829"/>
  <c r="BA829"/>
  <c r="H830"/>
  <c r="I830"/>
  <c r="J830"/>
  <c r="K830"/>
  <c r="L830"/>
  <c r="M830"/>
  <c r="N830"/>
  <c r="O830"/>
  <c r="P830"/>
  <c r="Q830"/>
  <c r="R830"/>
  <c r="S830"/>
  <c r="T830"/>
  <c r="U830"/>
  <c r="V830"/>
  <c r="W830"/>
  <c r="X830"/>
  <c r="Y830"/>
  <c r="Z830"/>
  <c r="AA830"/>
  <c r="AB830"/>
  <c r="AC830"/>
  <c r="AD830"/>
  <c r="AE830"/>
  <c r="AF830"/>
  <c r="AG830"/>
  <c r="AH830"/>
  <c r="AI830"/>
  <c r="AJ830"/>
  <c r="AK830"/>
  <c r="AL830"/>
  <c r="AM830"/>
  <c r="AN830"/>
  <c r="AO830"/>
  <c r="AP830"/>
  <c r="AQ830"/>
  <c r="AR830"/>
  <c r="AS830"/>
  <c r="AT830"/>
  <c r="AV830"/>
  <c r="AW830"/>
  <c r="AX830"/>
  <c r="AY830"/>
  <c r="AZ830"/>
  <c r="BA830"/>
  <c r="H831"/>
  <c r="I831"/>
  <c r="J831"/>
  <c r="K831"/>
  <c r="L831"/>
  <c r="M831"/>
  <c r="N831"/>
  <c r="O831"/>
  <c r="P831"/>
  <c r="Q831"/>
  <c r="R831"/>
  <c r="S831"/>
  <c r="T831"/>
  <c r="U831"/>
  <c r="V831"/>
  <c r="W831"/>
  <c r="X831"/>
  <c r="Y831"/>
  <c r="Z831"/>
  <c r="AA831"/>
  <c r="AB831"/>
  <c r="AC831"/>
  <c r="AD831"/>
  <c r="AE831"/>
  <c r="AF831"/>
  <c r="AG831"/>
  <c r="AH831"/>
  <c r="AI831"/>
  <c r="AJ831"/>
  <c r="AK831"/>
  <c r="AL831"/>
  <c r="AM831"/>
  <c r="AN831"/>
  <c r="AO831"/>
  <c r="AP831"/>
  <c r="AQ831"/>
  <c r="AR831"/>
  <c r="AS831"/>
  <c r="AT831"/>
  <c r="AV831"/>
  <c r="AW831"/>
  <c r="AX831"/>
  <c r="AY831"/>
  <c r="AZ831"/>
  <c r="BA831"/>
  <c r="AT534"/>
  <c r="AU534"/>
  <c r="AV534"/>
  <c r="AW534"/>
  <c r="AX534"/>
  <c r="AY534"/>
  <c r="AZ534"/>
  <c r="AT535"/>
  <c r="AU535"/>
  <c r="AV535"/>
  <c r="AW535"/>
  <c r="AX535"/>
  <c r="AZ535"/>
  <c r="AT536"/>
  <c r="AU536"/>
  <c r="AV536"/>
  <c r="AW536"/>
  <c r="AX536"/>
  <c r="AY536"/>
  <c r="AZ536"/>
  <c r="AT537"/>
  <c r="AU537"/>
  <c r="AV537"/>
  <c r="AW537"/>
  <c r="AX537"/>
  <c r="AY537"/>
  <c r="AZ537"/>
  <c r="AU533"/>
  <c r="AV533"/>
  <c r="AW533"/>
  <c r="AX533"/>
  <c r="AY533"/>
  <c r="AZ533"/>
  <c r="AT533"/>
  <c r="F531"/>
  <c r="E531"/>
  <c r="F530"/>
  <c r="E530"/>
  <c r="F529"/>
  <c r="E529"/>
  <c r="F528"/>
  <c r="E528"/>
  <c r="F527"/>
  <c r="E527"/>
  <c r="F526"/>
  <c r="E526"/>
  <c r="AZ525"/>
  <c r="AY525"/>
  <c r="AW525"/>
  <c r="AV525"/>
  <c r="AU525"/>
  <c r="AT525"/>
  <c r="AR525"/>
  <c r="AQ525"/>
  <c r="AP525"/>
  <c r="AO525"/>
  <c r="AM525"/>
  <c r="AL525"/>
  <c r="AK525"/>
  <c r="AJ525"/>
  <c r="AH525"/>
  <c r="AG525"/>
  <c r="AF525"/>
  <c r="AE525"/>
  <c r="AC525"/>
  <c r="AB525"/>
  <c r="AA525"/>
  <c r="Z525"/>
  <c r="X525"/>
  <c r="W525"/>
  <c r="U525"/>
  <c r="T525"/>
  <c r="R525"/>
  <c r="Q525"/>
  <c r="O525"/>
  <c r="N525"/>
  <c r="H525"/>
  <c r="E513"/>
  <c r="E514"/>
  <c r="AU832" l="1"/>
  <c r="F525"/>
  <c r="F818"/>
  <c r="AU826"/>
  <c r="AU825" s="1"/>
  <c r="AU783"/>
  <c r="AT825"/>
  <c r="E525"/>
  <c r="G527"/>
  <c r="E818"/>
  <c r="E828"/>
  <c r="AR825"/>
  <c r="AP825"/>
  <c r="AL825"/>
  <c r="AJ825"/>
  <c r="AH825"/>
  <c r="AF825"/>
  <c r="AB825"/>
  <c r="Z825"/>
  <c r="X825"/>
  <c r="T825"/>
  <c r="R825"/>
  <c r="N825"/>
  <c r="L825"/>
  <c r="H825"/>
  <c r="AQ825"/>
  <c r="AO825"/>
  <c r="AM825"/>
  <c r="AK825"/>
  <c r="AG825"/>
  <c r="AE825"/>
  <c r="AC825"/>
  <c r="AA825"/>
  <c r="W825"/>
  <c r="U825"/>
  <c r="Q825"/>
  <c r="O825"/>
  <c r="K825"/>
  <c r="E831"/>
  <c r="F830"/>
  <c r="E829"/>
  <c r="F828"/>
  <c r="E827"/>
  <c r="AZ825"/>
  <c r="AV825"/>
  <c r="F826"/>
  <c r="F831"/>
  <c r="E830"/>
  <c r="F829"/>
  <c r="F827"/>
  <c r="AY825"/>
  <c r="AW825"/>
  <c r="E826"/>
  <c r="I825"/>
  <c r="G525" l="1"/>
  <c r="E825"/>
  <c r="F825"/>
  <c r="F440" l="1"/>
  <c r="E440"/>
  <c r="F439"/>
  <c r="E439"/>
  <c r="F438"/>
  <c r="E438"/>
  <c r="F437"/>
  <c r="E437"/>
  <c r="F436"/>
  <c r="E436"/>
  <c r="F435"/>
  <c r="E435"/>
  <c r="BA434"/>
  <c r="AZ434"/>
  <c r="AY434"/>
  <c r="AX434"/>
  <c r="AW434"/>
  <c r="AV434"/>
  <c r="AU434"/>
  <c r="AT434"/>
  <c r="AS434"/>
  <c r="AR434"/>
  <c r="AQ434"/>
  <c r="AP434"/>
  <c r="AO434"/>
  <c r="AN434"/>
  <c r="AM434"/>
  <c r="AL434"/>
  <c r="AK434"/>
  <c r="AJ434"/>
  <c r="AI434"/>
  <c r="AH434"/>
  <c r="AG434"/>
  <c r="AF434"/>
  <c r="AE434"/>
  <c r="AD434"/>
  <c r="AC434"/>
  <c r="AB434"/>
  <c r="AA434"/>
  <c r="Z434"/>
  <c r="Y434"/>
  <c r="X434"/>
  <c r="W434"/>
  <c r="V434"/>
  <c r="U434"/>
  <c r="T434"/>
  <c r="S434"/>
  <c r="R434"/>
  <c r="Q434"/>
  <c r="P434"/>
  <c r="O434"/>
  <c r="N434"/>
  <c r="M434"/>
  <c r="L434"/>
  <c r="K434"/>
  <c r="J434"/>
  <c r="I434"/>
  <c r="H434"/>
  <c r="F433"/>
  <c r="E433"/>
  <c r="F432"/>
  <c r="E432"/>
  <c r="F431"/>
  <c r="E431"/>
  <c r="F430"/>
  <c r="E430"/>
  <c r="F429"/>
  <c r="E429"/>
  <c r="F428"/>
  <c r="E428"/>
  <c r="BA427"/>
  <c r="AZ427"/>
  <c r="AY427"/>
  <c r="AX427"/>
  <c r="AW427"/>
  <c r="AV427"/>
  <c r="AU427"/>
  <c r="AT427"/>
  <c r="AS427"/>
  <c r="AR427"/>
  <c r="AQ427"/>
  <c r="AP427"/>
  <c r="AO427"/>
  <c r="AN427"/>
  <c r="AM427"/>
  <c r="AL427"/>
  <c r="AK427"/>
  <c r="AJ427"/>
  <c r="AI427"/>
  <c r="AH427"/>
  <c r="AG427"/>
  <c r="AF427"/>
  <c r="AE427"/>
  <c r="AD427"/>
  <c r="AC427"/>
  <c r="AB427"/>
  <c r="AA427"/>
  <c r="Z427"/>
  <c r="Y427"/>
  <c r="X427"/>
  <c r="W427"/>
  <c r="V427"/>
  <c r="U427"/>
  <c r="T427"/>
  <c r="S427"/>
  <c r="R427"/>
  <c r="Q427"/>
  <c r="P427"/>
  <c r="O427"/>
  <c r="N427"/>
  <c r="M427"/>
  <c r="L427"/>
  <c r="K427"/>
  <c r="J427"/>
  <c r="I427"/>
  <c r="H427"/>
  <c r="AY535"/>
  <c r="F427" l="1"/>
  <c r="F434"/>
  <c r="E427"/>
  <c r="E434"/>
  <c r="G434" s="1"/>
  <c r="G437"/>
  <c r="G430"/>
  <c r="G427" l="1"/>
  <c r="E330"/>
  <c r="F330"/>
  <c r="E331"/>
  <c r="F331"/>
  <c r="E332"/>
  <c r="F332"/>
  <c r="F426"/>
  <c r="E426"/>
  <c r="F425"/>
  <c r="E425"/>
  <c r="F424"/>
  <c r="E424"/>
  <c r="F423"/>
  <c r="E423"/>
  <c r="F422"/>
  <c r="E422"/>
  <c r="F421"/>
  <c r="E421"/>
  <c r="BA420"/>
  <c r="AZ420"/>
  <c r="AY420"/>
  <c r="AX420"/>
  <c r="AW420"/>
  <c r="AV420"/>
  <c r="AU420"/>
  <c r="AT420"/>
  <c r="AS420"/>
  <c r="AR420"/>
  <c r="AQ420"/>
  <c r="AP420"/>
  <c r="AO420"/>
  <c r="AN420"/>
  <c r="AM420"/>
  <c r="AL420"/>
  <c r="AK420"/>
  <c r="AJ420"/>
  <c r="AI420"/>
  <c r="AH420"/>
  <c r="AG420"/>
  <c r="AF420"/>
  <c r="AE420"/>
  <c r="AD420"/>
  <c r="AC420"/>
  <c r="AB420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H420"/>
  <c r="AJ182"/>
  <c r="E420" l="1"/>
  <c r="F420"/>
  <c r="G423"/>
  <c r="F419"/>
  <c r="E419"/>
  <c r="F418"/>
  <c r="E418"/>
  <c r="F417"/>
  <c r="E417"/>
  <c r="F416"/>
  <c r="E416"/>
  <c r="F415"/>
  <c r="E415"/>
  <c r="F414"/>
  <c r="E414"/>
  <c r="BA413"/>
  <c r="AZ413"/>
  <c r="AY413"/>
  <c r="AX413"/>
  <c r="AW413"/>
  <c r="AV413"/>
  <c r="AU413"/>
  <c r="AT413"/>
  <c r="AS413"/>
  <c r="AR413"/>
  <c r="AQ413"/>
  <c r="AP413"/>
  <c r="AO413"/>
  <c r="AN413"/>
  <c r="AM413"/>
  <c r="AL413"/>
  <c r="AK413"/>
  <c r="AJ413"/>
  <c r="AI413"/>
  <c r="AH413"/>
  <c r="AG413"/>
  <c r="AF413"/>
  <c r="AE413"/>
  <c r="AD413"/>
  <c r="AC413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20" l="1"/>
  <c r="F413"/>
  <c r="E413"/>
  <c r="G416"/>
  <c r="G413" l="1"/>
  <c r="F607"/>
  <c r="AY123" l="1"/>
  <c r="H783" l="1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H38"/>
  <c r="I38"/>
  <c r="J38"/>
  <c r="K38"/>
  <c r="L38"/>
  <c r="M38"/>
  <c r="N38"/>
  <c r="O38"/>
  <c r="P38"/>
  <c r="S38"/>
  <c r="V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H39"/>
  <c r="I39"/>
  <c r="J39"/>
  <c r="K39"/>
  <c r="L39"/>
  <c r="M39"/>
  <c r="N39"/>
  <c r="O39"/>
  <c r="P39"/>
  <c r="Q39"/>
  <c r="R39"/>
  <c r="S39"/>
  <c r="V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T176" s="1"/>
  <c r="AU36"/>
  <c r="AV36"/>
  <c r="AW36"/>
  <c r="AX36"/>
  <c r="AY36"/>
  <c r="AZ36"/>
  <c r="BA36"/>
  <c r="H36"/>
  <c r="F174"/>
  <c r="E174"/>
  <c r="F173"/>
  <c r="E173"/>
  <c r="F172"/>
  <c r="E172"/>
  <c r="F171"/>
  <c r="E171"/>
  <c r="F170"/>
  <c r="E170"/>
  <c r="F169"/>
  <c r="E169"/>
  <c r="BA168"/>
  <c r="AZ168"/>
  <c r="AY168"/>
  <c r="AX168"/>
  <c r="AW168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F167"/>
  <c r="E167"/>
  <c r="F166"/>
  <c r="E166"/>
  <c r="F165"/>
  <c r="E165"/>
  <c r="F164"/>
  <c r="E164"/>
  <c r="F163"/>
  <c r="E163"/>
  <c r="F162"/>
  <c r="E162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F817"/>
  <c r="E817"/>
  <c r="F816"/>
  <c r="E816"/>
  <c r="F815"/>
  <c r="E815"/>
  <c r="F814"/>
  <c r="E814"/>
  <c r="F813"/>
  <c r="E813"/>
  <c r="F812"/>
  <c r="E812"/>
  <c r="AZ811"/>
  <c r="AY811"/>
  <c r="AW811"/>
  <c r="AV811"/>
  <c r="AT811"/>
  <c r="AR811"/>
  <c r="AQ811"/>
  <c r="AP811"/>
  <c r="AO811"/>
  <c r="AM811"/>
  <c r="AL811"/>
  <c r="AK811"/>
  <c r="AJ811"/>
  <c r="AH811"/>
  <c r="AG811"/>
  <c r="AF811"/>
  <c r="AE811"/>
  <c r="AC811"/>
  <c r="AB811"/>
  <c r="AA811"/>
  <c r="Z811"/>
  <c r="X811"/>
  <c r="W811"/>
  <c r="U811"/>
  <c r="T811"/>
  <c r="R811"/>
  <c r="Q811"/>
  <c r="O811"/>
  <c r="N811"/>
  <c r="L811"/>
  <c r="K811"/>
  <c r="I811"/>
  <c r="H811"/>
  <c r="F810"/>
  <c r="E810"/>
  <c r="F809"/>
  <c r="E809"/>
  <c r="F808"/>
  <c r="E808"/>
  <c r="F807"/>
  <c r="E807"/>
  <c r="F806"/>
  <c r="E806"/>
  <c r="F805"/>
  <c r="E805"/>
  <c r="AZ804"/>
  <c r="AY804"/>
  <c r="AW804"/>
  <c r="AV804"/>
  <c r="AT804"/>
  <c r="AR804"/>
  <c r="AQ804"/>
  <c r="AP804"/>
  <c r="AO804"/>
  <c r="AM804"/>
  <c r="AL804"/>
  <c r="AK804"/>
  <c r="AJ804"/>
  <c r="AH804"/>
  <c r="AG804"/>
  <c r="AF804"/>
  <c r="AE804"/>
  <c r="AC804"/>
  <c r="AB804"/>
  <c r="AA804"/>
  <c r="Z804"/>
  <c r="X804"/>
  <c r="W804"/>
  <c r="U804"/>
  <c r="T804"/>
  <c r="R804"/>
  <c r="Q804"/>
  <c r="O804"/>
  <c r="N804"/>
  <c r="L804"/>
  <c r="K804"/>
  <c r="I804"/>
  <c r="H804"/>
  <c r="F803"/>
  <c r="E803"/>
  <c r="F802"/>
  <c r="E802"/>
  <c r="F801"/>
  <c r="E801"/>
  <c r="F800"/>
  <c r="E800"/>
  <c r="F799"/>
  <c r="E799"/>
  <c r="F798"/>
  <c r="E798"/>
  <c r="AZ797"/>
  <c r="AY797"/>
  <c r="AW797"/>
  <c r="AV797"/>
  <c r="AT797"/>
  <c r="AR797"/>
  <c r="AQ797"/>
  <c r="AP797"/>
  <c r="AO797"/>
  <c r="AM797"/>
  <c r="AL797"/>
  <c r="AK797"/>
  <c r="AJ797"/>
  <c r="AH797"/>
  <c r="AG797"/>
  <c r="AF797"/>
  <c r="AE797"/>
  <c r="AC797"/>
  <c r="AB797"/>
  <c r="AA797"/>
  <c r="Z797"/>
  <c r="X797"/>
  <c r="W797"/>
  <c r="U797"/>
  <c r="T797"/>
  <c r="R797"/>
  <c r="Q797"/>
  <c r="O797"/>
  <c r="N797"/>
  <c r="L797"/>
  <c r="K797"/>
  <c r="I797"/>
  <c r="H797"/>
  <c r="E811" l="1"/>
  <c r="F797"/>
  <c r="E168"/>
  <c r="H35"/>
  <c r="H176"/>
  <c r="F168"/>
  <c r="F161"/>
  <c r="F804"/>
  <c r="G171"/>
  <c r="G164"/>
  <c r="E161"/>
  <c r="G161" s="1"/>
  <c r="F811"/>
  <c r="E797"/>
  <c r="E804"/>
  <c r="G168" l="1"/>
  <c r="F160"/>
  <c r="E160"/>
  <c r="F159"/>
  <c r="E159"/>
  <c r="F158"/>
  <c r="E158"/>
  <c r="F157"/>
  <c r="E157"/>
  <c r="F156"/>
  <c r="E156"/>
  <c r="F155"/>
  <c r="E155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F796"/>
  <c r="E796"/>
  <c r="F795"/>
  <c r="E795"/>
  <c r="F794"/>
  <c r="E794"/>
  <c r="F793"/>
  <c r="E793"/>
  <c r="F792"/>
  <c r="E792"/>
  <c r="F791"/>
  <c r="E791"/>
  <c r="AZ790"/>
  <c r="AY790"/>
  <c r="AW790"/>
  <c r="AV790"/>
  <c r="AT790"/>
  <c r="AR790"/>
  <c r="AQ790"/>
  <c r="AP790"/>
  <c r="AO790"/>
  <c r="AM790"/>
  <c r="AL790"/>
  <c r="AK790"/>
  <c r="AJ790"/>
  <c r="AH790"/>
  <c r="AG790"/>
  <c r="AF790"/>
  <c r="AE790"/>
  <c r="AC790"/>
  <c r="AB790"/>
  <c r="AA790"/>
  <c r="Z790"/>
  <c r="X790"/>
  <c r="W790"/>
  <c r="U790"/>
  <c r="T790"/>
  <c r="R790"/>
  <c r="Q790"/>
  <c r="O790"/>
  <c r="N790"/>
  <c r="L790"/>
  <c r="K790"/>
  <c r="I790"/>
  <c r="H790"/>
  <c r="F412"/>
  <c r="E412"/>
  <c r="F411"/>
  <c r="E411"/>
  <c r="F410"/>
  <c r="E410"/>
  <c r="F409"/>
  <c r="E409"/>
  <c r="F408"/>
  <c r="E408"/>
  <c r="F407"/>
  <c r="E407"/>
  <c r="BA406"/>
  <c r="AZ406"/>
  <c r="AY406"/>
  <c r="AX406"/>
  <c r="AW406"/>
  <c r="AV406"/>
  <c r="AU406"/>
  <c r="AT406"/>
  <c r="AS406"/>
  <c r="AR406"/>
  <c r="AQ406"/>
  <c r="AP406"/>
  <c r="AO406"/>
  <c r="AN406"/>
  <c r="AM406"/>
  <c r="AL406"/>
  <c r="AK406"/>
  <c r="AJ406"/>
  <c r="AI406"/>
  <c r="AH406"/>
  <c r="AG406"/>
  <c r="AF406"/>
  <c r="AE406"/>
  <c r="AD406"/>
  <c r="AC406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H406"/>
  <c r="F790" l="1"/>
  <c r="F154"/>
  <c r="E154"/>
  <c r="F406"/>
  <c r="E790"/>
  <c r="E406"/>
  <c r="G157"/>
  <c r="G409"/>
  <c r="AT178"/>
  <c r="G406" l="1"/>
  <c r="G154"/>
  <c r="W38"/>
  <c r="X38"/>
  <c r="X39"/>
  <c r="W39"/>
  <c r="H189" l="1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AS189"/>
  <c r="AT189"/>
  <c r="AU189"/>
  <c r="AV189"/>
  <c r="AW189"/>
  <c r="AX189"/>
  <c r="AY189"/>
  <c r="AZ189"/>
  <c r="BA189"/>
  <c r="H196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AV196"/>
  <c r="AW196"/>
  <c r="AX196"/>
  <c r="AY196"/>
  <c r="AZ196"/>
  <c r="BA196"/>
  <c r="F405"/>
  <c r="E405"/>
  <c r="F404"/>
  <c r="E404"/>
  <c r="F403"/>
  <c r="E403"/>
  <c r="F402"/>
  <c r="E402"/>
  <c r="F401"/>
  <c r="E401"/>
  <c r="F400"/>
  <c r="E400"/>
  <c r="BA399"/>
  <c r="AZ399"/>
  <c r="AY399"/>
  <c r="AX399"/>
  <c r="AW399"/>
  <c r="AV399"/>
  <c r="AU399"/>
  <c r="AT399"/>
  <c r="AS399"/>
  <c r="AR399"/>
  <c r="AQ399"/>
  <c r="AP399"/>
  <c r="AO399"/>
  <c r="AN399"/>
  <c r="AM399"/>
  <c r="AL399"/>
  <c r="AK399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F398"/>
  <c r="E398"/>
  <c r="F397"/>
  <c r="E397"/>
  <c r="F396"/>
  <c r="E396"/>
  <c r="F395"/>
  <c r="E395"/>
  <c r="F394"/>
  <c r="E394"/>
  <c r="F393"/>
  <c r="E393"/>
  <c r="BA392"/>
  <c r="AZ392"/>
  <c r="AY392"/>
  <c r="AX392"/>
  <c r="AW392"/>
  <c r="AV392"/>
  <c r="AU392"/>
  <c r="AT392"/>
  <c r="AS392"/>
  <c r="AR392"/>
  <c r="AQ392"/>
  <c r="AP392"/>
  <c r="AO392"/>
  <c r="AN392"/>
  <c r="AM392"/>
  <c r="AL392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T39"/>
  <c r="F471"/>
  <c r="F399" l="1"/>
  <c r="E399"/>
  <c r="F392"/>
  <c r="U39"/>
  <c r="E184"/>
  <c r="G402"/>
  <c r="G395"/>
  <c r="E392"/>
  <c r="G399" l="1"/>
  <c r="G392"/>
  <c r="AY624"/>
  <c r="F78"/>
  <c r="Q38"/>
  <c r="R38" l="1"/>
  <c r="E478" l="1"/>
  <c r="H534"/>
  <c r="I534"/>
  <c r="J534"/>
  <c r="K534"/>
  <c r="L534"/>
  <c r="M534"/>
  <c r="N534"/>
  <c r="O534"/>
  <c r="P534"/>
  <c r="Q534"/>
  <c r="R534"/>
  <c r="S534"/>
  <c r="U534"/>
  <c r="V534"/>
  <c r="W534"/>
  <c r="X534"/>
  <c r="Y534"/>
  <c r="Z534"/>
  <c r="AA534"/>
  <c r="AB534"/>
  <c r="AC534"/>
  <c r="AD534"/>
  <c r="AE534"/>
  <c r="AF534"/>
  <c r="AG534"/>
  <c r="AH534"/>
  <c r="AI534"/>
  <c r="AJ534"/>
  <c r="AK534"/>
  <c r="AL534"/>
  <c r="AM534"/>
  <c r="AN534"/>
  <c r="AP534"/>
  <c r="AQ534"/>
  <c r="AR534"/>
  <c r="AS534"/>
  <c r="J535"/>
  <c r="K535"/>
  <c r="L535"/>
  <c r="M535"/>
  <c r="N535"/>
  <c r="O535"/>
  <c r="P535"/>
  <c r="Q535"/>
  <c r="R535"/>
  <c r="S535"/>
  <c r="U535"/>
  <c r="V535"/>
  <c r="W535"/>
  <c r="X535"/>
  <c r="Y535"/>
  <c r="Z535"/>
  <c r="AA535"/>
  <c r="AB535"/>
  <c r="AC535"/>
  <c r="AD535"/>
  <c r="AE535"/>
  <c r="AF535"/>
  <c r="AG535"/>
  <c r="AH535"/>
  <c r="AI535"/>
  <c r="AJ535"/>
  <c r="AK535"/>
  <c r="AL535"/>
  <c r="AM535"/>
  <c r="AN535"/>
  <c r="AO535"/>
  <c r="AP535"/>
  <c r="AQ535"/>
  <c r="AR535"/>
  <c r="AS535"/>
  <c r="I533"/>
  <c r="J533"/>
  <c r="K533"/>
  <c r="L533"/>
  <c r="M533"/>
  <c r="N533"/>
  <c r="O533"/>
  <c r="P533"/>
  <c r="Q533"/>
  <c r="R533"/>
  <c r="S533"/>
  <c r="T533"/>
  <c r="U533"/>
  <c r="V533"/>
  <c r="W533"/>
  <c r="X533"/>
  <c r="Y533"/>
  <c r="Z533"/>
  <c r="AA533"/>
  <c r="AB533"/>
  <c r="AC533"/>
  <c r="AD533"/>
  <c r="AE533"/>
  <c r="AF533"/>
  <c r="AG533"/>
  <c r="AH533"/>
  <c r="AI533"/>
  <c r="AJ533"/>
  <c r="AK533"/>
  <c r="AL533"/>
  <c r="AM533"/>
  <c r="AN533"/>
  <c r="AO533"/>
  <c r="AP533"/>
  <c r="AQ533"/>
  <c r="AR533"/>
  <c r="AS533"/>
  <c r="H533"/>
  <c r="T534"/>
  <c r="F524"/>
  <c r="E524"/>
  <c r="F523"/>
  <c r="E523"/>
  <c r="F522"/>
  <c r="E522"/>
  <c r="F521"/>
  <c r="E521"/>
  <c r="F520"/>
  <c r="E520"/>
  <c r="F519"/>
  <c r="E519"/>
  <c r="AZ518"/>
  <c r="AY518"/>
  <c r="AW518"/>
  <c r="AV518"/>
  <c r="AU518"/>
  <c r="AT518"/>
  <c r="AR518"/>
  <c r="AQ518"/>
  <c r="AP518"/>
  <c r="AO518"/>
  <c r="AM518"/>
  <c r="AL518"/>
  <c r="AK518"/>
  <c r="AJ518"/>
  <c r="AH518"/>
  <c r="AG518"/>
  <c r="AF518"/>
  <c r="AE518"/>
  <c r="AC518"/>
  <c r="AB518"/>
  <c r="AA518"/>
  <c r="Z518"/>
  <c r="X518"/>
  <c r="W518"/>
  <c r="U518"/>
  <c r="T518"/>
  <c r="R518"/>
  <c r="Q518"/>
  <c r="O518"/>
  <c r="N518"/>
  <c r="H518"/>
  <c r="F518" l="1"/>
  <c r="E518"/>
  <c r="G520"/>
  <c r="T38"/>
  <c r="G518" l="1"/>
  <c r="U38"/>
  <c r="AU23"/>
  <c r="AU24"/>
  <c r="AO534" l="1"/>
  <c r="Q624"/>
  <c r="G26" l="1"/>
  <c r="I49" l="1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H49"/>
  <c r="G23"/>
  <c r="G30" s="1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V23"/>
  <c r="AW23"/>
  <c r="AX23"/>
  <c r="AY23"/>
  <c r="AZ23"/>
  <c r="BA23"/>
  <c r="G24"/>
  <c r="G31" s="1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V24"/>
  <c r="AW24"/>
  <c r="AX24"/>
  <c r="AY24"/>
  <c r="AZ24"/>
  <c r="BA24"/>
  <c r="I464"/>
  <c r="BA853"/>
  <c r="BA860" s="1"/>
  <c r="AZ853"/>
  <c r="AZ860" s="1"/>
  <c r="AY853"/>
  <c r="AY860" s="1"/>
  <c r="AX853"/>
  <c r="AX860" s="1"/>
  <c r="AW853"/>
  <c r="AW860" s="1"/>
  <c r="AV853"/>
  <c r="AV860" s="1"/>
  <c r="AT853"/>
  <c r="AT860" s="1"/>
  <c r="AS853"/>
  <c r="AS860" s="1"/>
  <c r="AR853"/>
  <c r="AR860" s="1"/>
  <c r="AQ853"/>
  <c r="AQ860" s="1"/>
  <c r="AP853"/>
  <c r="AP860" s="1"/>
  <c r="AO853"/>
  <c r="AO860" s="1"/>
  <c r="AN853"/>
  <c r="AN860" s="1"/>
  <c r="AM853"/>
  <c r="AM860" s="1"/>
  <c r="AL853"/>
  <c r="AL860" s="1"/>
  <c r="AK853"/>
  <c r="AK860" s="1"/>
  <c r="AJ853"/>
  <c r="AJ860" s="1"/>
  <c r="AI853"/>
  <c r="AI860" s="1"/>
  <c r="AH853"/>
  <c r="AH860" s="1"/>
  <c r="AG853"/>
  <c r="AG860" s="1"/>
  <c r="AF853"/>
  <c r="AF860" s="1"/>
  <c r="AE853"/>
  <c r="AE860" s="1"/>
  <c r="AD853"/>
  <c r="AD860" s="1"/>
  <c r="AC853"/>
  <c r="AC860" s="1"/>
  <c r="AB853"/>
  <c r="AB860" s="1"/>
  <c r="AA853"/>
  <c r="AA860" s="1"/>
  <c r="Z853"/>
  <c r="Z860" s="1"/>
  <c r="Y853"/>
  <c r="Y860" s="1"/>
  <c r="X853"/>
  <c r="X860" s="1"/>
  <c r="W853"/>
  <c r="W860" s="1"/>
  <c r="V853"/>
  <c r="V860" s="1"/>
  <c r="U853"/>
  <c r="U860" s="1"/>
  <c r="T853"/>
  <c r="T860" s="1"/>
  <c r="S853"/>
  <c r="S860" s="1"/>
  <c r="R853"/>
  <c r="R860" s="1"/>
  <c r="Q853"/>
  <c r="Q860" s="1"/>
  <c r="P853"/>
  <c r="P860" s="1"/>
  <c r="O853"/>
  <c r="O860" s="1"/>
  <c r="N853"/>
  <c r="N860" s="1"/>
  <c r="M853"/>
  <c r="M860" s="1"/>
  <c r="L853"/>
  <c r="L860" s="1"/>
  <c r="K853"/>
  <c r="K860" s="1"/>
  <c r="J853"/>
  <c r="J860" s="1"/>
  <c r="I853"/>
  <c r="I860" s="1"/>
  <c r="H853"/>
  <c r="H860" s="1"/>
  <c r="BA852"/>
  <c r="BA859" s="1"/>
  <c r="AZ852"/>
  <c r="AZ859" s="1"/>
  <c r="AY852"/>
  <c r="AY859" s="1"/>
  <c r="AX852"/>
  <c r="AX859" s="1"/>
  <c r="AW852"/>
  <c r="AW859" s="1"/>
  <c r="AV852"/>
  <c r="AV859" s="1"/>
  <c r="AT852"/>
  <c r="AT859" s="1"/>
  <c r="AS852"/>
  <c r="AS859" s="1"/>
  <c r="AR852"/>
  <c r="AR859" s="1"/>
  <c r="AQ852"/>
  <c r="AQ859" s="1"/>
  <c r="AP852"/>
  <c r="AP859" s="1"/>
  <c r="AO852"/>
  <c r="AO859" s="1"/>
  <c r="AN852"/>
  <c r="AN859" s="1"/>
  <c r="AM852"/>
  <c r="AM859" s="1"/>
  <c r="AL852"/>
  <c r="AL859" s="1"/>
  <c r="AK852"/>
  <c r="AK859" s="1"/>
  <c r="AJ852"/>
  <c r="AJ859" s="1"/>
  <c r="AI852"/>
  <c r="AI859" s="1"/>
  <c r="AH852"/>
  <c r="AH859" s="1"/>
  <c r="AG852"/>
  <c r="AG859" s="1"/>
  <c r="AF852"/>
  <c r="AF859" s="1"/>
  <c r="AE852"/>
  <c r="AE859" s="1"/>
  <c r="AD852"/>
  <c r="AD859" s="1"/>
  <c r="AC852"/>
  <c r="AC859" s="1"/>
  <c r="AB852"/>
  <c r="AB859" s="1"/>
  <c r="AA852"/>
  <c r="AA859" s="1"/>
  <c r="Z852"/>
  <c r="Z859" s="1"/>
  <c r="Y852"/>
  <c r="Y859" s="1"/>
  <c r="X852"/>
  <c r="X859" s="1"/>
  <c r="W852"/>
  <c r="W859" s="1"/>
  <c r="V852"/>
  <c r="V859" s="1"/>
  <c r="U852"/>
  <c r="U859" s="1"/>
  <c r="T852"/>
  <c r="T859" s="1"/>
  <c r="S852"/>
  <c r="S859" s="1"/>
  <c r="R852"/>
  <c r="R859" s="1"/>
  <c r="Q852"/>
  <c r="Q859" s="1"/>
  <c r="P852"/>
  <c r="P859" s="1"/>
  <c r="O852"/>
  <c r="O859" s="1"/>
  <c r="N852"/>
  <c r="N859" s="1"/>
  <c r="M852"/>
  <c r="M859" s="1"/>
  <c r="L852"/>
  <c r="L859" s="1"/>
  <c r="K852"/>
  <c r="K859" s="1"/>
  <c r="J852"/>
  <c r="J859" s="1"/>
  <c r="I852"/>
  <c r="I859" s="1"/>
  <c r="H852"/>
  <c r="H859" s="1"/>
  <c r="BA851"/>
  <c r="BA858" s="1"/>
  <c r="AZ851"/>
  <c r="AZ858" s="1"/>
  <c r="AY851"/>
  <c r="AY858" s="1"/>
  <c r="AX851"/>
  <c r="AX858" s="1"/>
  <c r="AW851"/>
  <c r="AW858" s="1"/>
  <c r="AV851"/>
  <c r="AV858" s="1"/>
  <c r="AT851"/>
  <c r="AT858" s="1"/>
  <c r="AS851"/>
  <c r="AS858" s="1"/>
  <c r="AR851"/>
  <c r="AR858" s="1"/>
  <c r="AQ851"/>
  <c r="AQ858" s="1"/>
  <c r="AP851"/>
  <c r="AP858" s="1"/>
  <c r="AO851"/>
  <c r="AO858" s="1"/>
  <c r="AN851"/>
  <c r="AN858" s="1"/>
  <c r="AM851"/>
  <c r="AM858" s="1"/>
  <c r="AL851"/>
  <c r="AL858" s="1"/>
  <c r="AK851"/>
  <c r="AK858" s="1"/>
  <c r="AJ851"/>
  <c r="AJ858" s="1"/>
  <c r="AI851"/>
  <c r="AI858" s="1"/>
  <c r="AH851"/>
  <c r="AH858" s="1"/>
  <c r="AG851"/>
  <c r="AG858" s="1"/>
  <c r="AF851"/>
  <c r="AF858" s="1"/>
  <c r="AE851"/>
  <c r="AE858" s="1"/>
  <c r="AD851"/>
  <c r="AD858" s="1"/>
  <c r="AC851"/>
  <c r="AC858" s="1"/>
  <c r="AB851"/>
  <c r="AB858" s="1"/>
  <c r="AA851"/>
  <c r="AA858" s="1"/>
  <c r="Z851"/>
  <c r="Z858" s="1"/>
  <c r="Y851"/>
  <c r="Y858" s="1"/>
  <c r="X851"/>
  <c r="X858" s="1"/>
  <c r="W851"/>
  <c r="W858" s="1"/>
  <c r="V851"/>
  <c r="V858" s="1"/>
  <c r="U851"/>
  <c r="U858" s="1"/>
  <c r="T851"/>
  <c r="T858" s="1"/>
  <c r="S851"/>
  <c r="S858" s="1"/>
  <c r="R851"/>
  <c r="R858" s="1"/>
  <c r="Q851"/>
  <c r="Q858" s="1"/>
  <c r="P851"/>
  <c r="P858" s="1"/>
  <c r="O851"/>
  <c r="O858" s="1"/>
  <c r="N851"/>
  <c r="N858" s="1"/>
  <c r="M851"/>
  <c r="M858" s="1"/>
  <c r="L851"/>
  <c r="L858" s="1"/>
  <c r="K851"/>
  <c r="K858" s="1"/>
  <c r="J851"/>
  <c r="J858" s="1"/>
  <c r="I851"/>
  <c r="I858" s="1"/>
  <c r="H851"/>
  <c r="H858" s="1"/>
  <c r="BA850"/>
  <c r="BA857" s="1"/>
  <c r="AZ857"/>
  <c r="AY850"/>
  <c r="AY857" s="1"/>
  <c r="AX850"/>
  <c r="AX857" s="1"/>
  <c r="AW850"/>
  <c r="AW857" s="1"/>
  <c r="AV850"/>
  <c r="AV857" s="1"/>
  <c r="AS850"/>
  <c r="AS857" s="1"/>
  <c r="AR850"/>
  <c r="AR857" s="1"/>
  <c r="AQ850"/>
  <c r="AQ857" s="1"/>
  <c r="AP850"/>
  <c r="AP857" s="1"/>
  <c r="AO850"/>
  <c r="AO857" s="1"/>
  <c r="AN850"/>
  <c r="AN857" s="1"/>
  <c r="AM850"/>
  <c r="AM857" s="1"/>
  <c r="AL850"/>
  <c r="AL857" s="1"/>
  <c r="AK850"/>
  <c r="AK857" s="1"/>
  <c r="AJ850"/>
  <c r="AJ857" s="1"/>
  <c r="AI850"/>
  <c r="AI857" s="1"/>
  <c r="AH850"/>
  <c r="AH857" s="1"/>
  <c r="AG850"/>
  <c r="AG857" s="1"/>
  <c r="AF850"/>
  <c r="AF857" s="1"/>
  <c r="AE850"/>
  <c r="AE857" s="1"/>
  <c r="AD850"/>
  <c r="AD857" s="1"/>
  <c r="AC850"/>
  <c r="AC857" s="1"/>
  <c r="AB850"/>
  <c r="AB857" s="1"/>
  <c r="AA850"/>
  <c r="AA857" s="1"/>
  <c r="Z850"/>
  <c r="Z857" s="1"/>
  <c r="Y850"/>
  <c r="Y857" s="1"/>
  <c r="X850"/>
  <c r="X857" s="1"/>
  <c r="W850"/>
  <c r="W857" s="1"/>
  <c r="V850"/>
  <c r="V857" s="1"/>
  <c r="U850"/>
  <c r="U857" s="1"/>
  <c r="T850"/>
  <c r="T857" s="1"/>
  <c r="S850"/>
  <c r="S857" s="1"/>
  <c r="R850"/>
  <c r="R857" s="1"/>
  <c r="Q850"/>
  <c r="Q857" s="1"/>
  <c r="P850"/>
  <c r="P857" s="1"/>
  <c r="O850"/>
  <c r="O857" s="1"/>
  <c r="N850"/>
  <c r="N857" s="1"/>
  <c r="M850"/>
  <c r="M857" s="1"/>
  <c r="L850"/>
  <c r="L857" s="1"/>
  <c r="K850"/>
  <c r="K857" s="1"/>
  <c r="J850"/>
  <c r="J857" s="1"/>
  <c r="I850"/>
  <c r="I857" s="1"/>
  <c r="H850"/>
  <c r="H857" s="1"/>
  <c r="BA849"/>
  <c r="BA856" s="1"/>
  <c r="AZ849"/>
  <c r="AZ856" s="1"/>
  <c r="AY849"/>
  <c r="AY856" s="1"/>
  <c r="AX849"/>
  <c r="AX856" s="1"/>
  <c r="AW849"/>
  <c r="AW856" s="1"/>
  <c r="AV849"/>
  <c r="AV856" s="1"/>
  <c r="AS849"/>
  <c r="AS856" s="1"/>
  <c r="AR849"/>
  <c r="AR856" s="1"/>
  <c r="AQ849"/>
  <c r="AQ856" s="1"/>
  <c r="AP849"/>
  <c r="AP856" s="1"/>
  <c r="AO849"/>
  <c r="AO856" s="1"/>
  <c r="AN849"/>
  <c r="AN856" s="1"/>
  <c r="AM849"/>
  <c r="AM856" s="1"/>
  <c r="AL849"/>
  <c r="AL856" s="1"/>
  <c r="AK849"/>
  <c r="AK856" s="1"/>
  <c r="AJ849"/>
  <c r="AJ856" s="1"/>
  <c r="AI849"/>
  <c r="AI856" s="1"/>
  <c r="AH849"/>
  <c r="AH856" s="1"/>
  <c r="AG849"/>
  <c r="AG856" s="1"/>
  <c r="AF849"/>
  <c r="AF856" s="1"/>
  <c r="AE849"/>
  <c r="AE856" s="1"/>
  <c r="AD849"/>
  <c r="AD856" s="1"/>
  <c r="AC849"/>
  <c r="AC856" s="1"/>
  <c r="AB849"/>
  <c r="AB856" s="1"/>
  <c r="AA849"/>
  <c r="AA856" s="1"/>
  <c r="Z849"/>
  <c r="Z856" s="1"/>
  <c r="Y849"/>
  <c r="Y856" s="1"/>
  <c r="X849"/>
  <c r="X856" s="1"/>
  <c r="W849"/>
  <c r="W856" s="1"/>
  <c r="V849"/>
  <c r="V856" s="1"/>
  <c r="U849"/>
  <c r="U856" s="1"/>
  <c r="T849"/>
  <c r="T856" s="1"/>
  <c r="S849"/>
  <c r="S856" s="1"/>
  <c r="R849"/>
  <c r="R856" s="1"/>
  <c r="Q849"/>
  <c r="Q856" s="1"/>
  <c r="P849"/>
  <c r="P856" s="1"/>
  <c r="O849"/>
  <c r="O856" s="1"/>
  <c r="N849"/>
  <c r="N856" s="1"/>
  <c r="M849"/>
  <c r="M856" s="1"/>
  <c r="L849"/>
  <c r="L856" s="1"/>
  <c r="K849"/>
  <c r="K856" s="1"/>
  <c r="J849"/>
  <c r="J856" s="1"/>
  <c r="I849"/>
  <c r="I856" s="1"/>
  <c r="H849"/>
  <c r="H856" s="1"/>
  <c r="BA848"/>
  <c r="BA855" s="1"/>
  <c r="AZ848"/>
  <c r="AZ855" s="1"/>
  <c r="AY848"/>
  <c r="AY855" s="1"/>
  <c r="AY854" s="1"/>
  <c r="AX848"/>
  <c r="AX855" s="1"/>
  <c r="AW848"/>
  <c r="AW855" s="1"/>
  <c r="AV848"/>
  <c r="AV855" s="1"/>
  <c r="AT848"/>
  <c r="AT855" s="1"/>
  <c r="AT854" s="1"/>
  <c r="AS848"/>
  <c r="AS855" s="1"/>
  <c r="AR848"/>
  <c r="AR855" s="1"/>
  <c r="AQ848"/>
  <c r="AQ855" s="1"/>
  <c r="AP848"/>
  <c r="AP855" s="1"/>
  <c r="AO848"/>
  <c r="AO855" s="1"/>
  <c r="AN848"/>
  <c r="AN855" s="1"/>
  <c r="AM848"/>
  <c r="AM855" s="1"/>
  <c r="AL848"/>
  <c r="AL855" s="1"/>
  <c r="AL854" s="1"/>
  <c r="AK848"/>
  <c r="AK855" s="1"/>
  <c r="AJ848"/>
  <c r="AJ855" s="1"/>
  <c r="AI848"/>
  <c r="AI855" s="1"/>
  <c r="AH848"/>
  <c r="AH847" s="1"/>
  <c r="AG848"/>
  <c r="AG855" s="1"/>
  <c r="AF848"/>
  <c r="AE848"/>
  <c r="AE855" s="1"/>
  <c r="AD848"/>
  <c r="AD855" s="1"/>
  <c r="AC848"/>
  <c r="AC855" s="1"/>
  <c r="AB848"/>
  <c r="AB855" s="1"/>
  <c r="AA848"/>
  <c r="AA855" s="1"/>
  <c r="Z848"/>
  <c r="Z855" s="1"/>
  <c r="Z854" s="1"/>
  <c r="Y848"/>
  <c r="Y855" s="1"/>
  <c r="X848"/>
  <c r="W848"/>
  <c r="W855" s="1"/>
  <c r="V848"/>
  <c r="V855" s="1"/>
  <c r="U848"/>
  <c r="U855" s="1"/>
  <c r="T848"/>
  <c r="T855" s="1"/>
  <c r="S848"/>
  <c r="S855" s="1"/>
  <c r="R848"/>
  <c r="Q848"/>
  <c r="Q855" s="1"/>
  <c r="P848"/>
  <c r="P855" s="1"/>
  <c r="O848"/>
  <c r="O855" s="1"/>
  <c r="N848"/>
  <c r="N855" s="1"/>
  <c r="N854" s="1"/>
  <c r="M848"/>
  <c r="M855" s="1"/>
  <c r="L848"/>
  <c r="K848"/>
  <c r="K855" s="1"/>
  <c r="J848"/>
  <c r="J855" s="1"/>
  <c r="I848"/>
  <c r="I855" s="1"/>
  <c r="H848"/>
  <c r="H855" s="1"/>
  <c r="AL847"/>
  <c r="F846"/>
  <c r="E846"/>
  <c r="F845"/>
  <c r="E845"/>
  <c r="F844"/>
  <c r="E844"/>
  <c r="F843"/>
  <c r="E843"/>
  <c r="F842"/>
  <c r="E842"/>
  <c r="F841"/>
  <c r="E841"/>
  <c r="AZ840"/>
  <c r="AY840"/>
  <c r="AW840"/>
  <c r="AV840"/>
  <c r="AT840"/>
  <c r="AR840"/>
  <c r="AQ840"/>
  <c r="AP840"/>
  <c r="AO840"/>
  <c r="AM840"/>
  <c r="AL840"/>
  <c r="AK840"/>
  <c r="AJ840"/>
  <c r="AH840"/>
  <c r="AG840"/>
  <c r="AF840"/>
  <c r="AE840"/>
  <c r="AC840"/>
  <c r="AB840"/>
  <c r="AA840"/>
  <c r="Z840"/>
  <c r="X840"/>
  <c r="W840"/>
  <c r="U840"/>
  <c r="T840"/>
  <c r="R840"/>
  <c r="Q840"/>
  <c r="O840"/>
  <c r="N840"/>
  <c r="L840"/>
  <c r="K840"/>
  <c r="I840"/>
  <c r="H840"/>
  <c r="G456"/>
  <c r="G459"/>
  <c r="G460"/>
  <c r="G734" s="1"/>
  <c r="G461"/>
  <c r="G735" s="1"/>
  <c r="I457"/>
  <c r="J457"/>
  <c r="K457"/>
  <c r="L457"/>
  <c r="M457"/>
  <c r="N457"/>
  <c r="O457"/>
  <c r="P457"/>
  <c r="Q457"/>
  <c r="R457"/>
  <c r="S457"/>
  <c r="T457"/>
  <c r="U457"/>
  <c r="V457"/>
  <c r="W457"/>
  <c r="X457"/>
  <c r="Y457"/>
  <c r="Z457"/>
  <c r="AA457"/>
  <c r="AB457"/>
  <c r="AC457"/>
  <c r="AD457"/>
  <c r="AF457"/>
  <c r="AG457"/>
  <c r="AH457"/>
  <c r="AI457"/>
  <c r="AJ457"/>
  <c r="AK457"/>
  <c r="AL457"/>
  <c r="AM457"/>
  <c r="AN457"/>
  <c r="AO457"/>
  <c r="AP457"/>
  <c r="AQ457"/>
  <c r="AR457"/>
  <c r="AS457"/>
  <c r="AT457"/>
  <c r="AU457"/>
  <c r="AV457"/>
  <c r="AW457"/>
  <c r="AX457"/>
  <c r="AY457"/>
  <c r="AZ457"/>
  <c r="BA457"/>
  <c r="I458"/>
  <c r="J458"/>
  <c r="K458"/>
  <c r="L458"/>
  <c r="M458"/>
  <c r="N458"/>
  <c r="O458"/>
  <c r="P458"/>
  <c r="Q458"/>
  <c r="R458"/>
  <c r="S458"/>
  <c r="T458"/>
  <c r="U458"/>
  <c r="V458"/>
  <c r="W458"/>
  <c r="X458"/>
  <c r="Y458"/>
  <c r="Z458"/>
  <c r="AA458"/>
  <c r="AB458"/>
  <c r="AC458"/>
  <c r="AD458"/>
  <c r="AF458"/>
  <c r="AG458"/>
  <c r="AH458"/>
  <c r="AI458"/>
  <c r="AJ458"/>
  <c r="AK458"/>
  <c r="AL458"/>
  <c r="AM458"/>
  <c r="AN458"/>
  <c r="AO458"/>
  <c r="AP458"/>
  <c r="AQ458"/>
  <c r="AR458"/>
  <c r="AS458"/>
  <c r="AT458"/>
  <c r="AU458"/>
  <c r="AV458"/>
  <c r="AW458"/>
  <c r="AX458"/>
  <c r="AY458"/>
  <c r="AZ458"/>
  <c r="BA458"/>
  <c r="H459"/>
  <c r="I459"/>
  <c r="J459"/>
  <c r="K459"/>
  <c r="L459"/>
  <c r="M459"/>
  <c r="N459"/>
  <c r="O459"/>
  <c r="P459"/>
  <c r="Q459"/>
  <c r="R459"/>
  <c r="S459"/>
  <c r="T459"/>
  <c r="U459"/>
  <c r="V459"/>
  <c r="W459"/>
  <c r="X459"/>
  <c r="Y459"/>
  <c r="Z459"/>
  <c r="AA459"/>
  <c r="AB459"/>
  <c r="AC459"/>
  <c r="AD459"/>
  <c r="AE459"/>
  <c r="AF459"/>
  <c r="AG459"/>
  <c r="AH459"/>
  <c r="AI459"/>
  <c r="AJ459"/>
  <c r="AK459"/>
  <c r="AL459"/>
  <c r="AM459"/>
  <c r="AN459"/>
  <c r="AO459"/>
  <c r="AP459"/>
  <c r="AQ459"/>
  <c r="AR459"/>
  <c r="AS459"/>
  <c r="AT459"/>
  <c r="AU459"/>
  <c r="AV459"/>
  <c r="AW459"/>
  <c r="AX459"/>
  <c r="AY459"/>
  <c r="AZ459"/>
  <c r="BA459"/>
  <c r="H460"/>
  <c r="I460"/>
  <c r="J460"/>
  <c r="K460"/>
  <c r="L460"/>
  <c r="M460"/>
  <c r="N460"/>
  <c r="O460"/>
  <c r="P460"/>
  <c r="Q460"/>
  <c r="R460"/>
  <c r="S460"/>
  <c r="T460"/>
  <c r="U460"/>
  <c r="V460"/>
  <c r="W460"/>
  <c r="X460"/>
  <c r="Y460"/>
  <c r="Z460"/>
  <c r="AA460"/>
  <c r="AB460"/>
  <c r="AC460"/>
  <c r="AD460"/>
  <c r="AE460"/>
  <c r="AF460"/>
  <c r="AG460"/>
  <c r="AH460"/>
  <c r="AI460"/>
  <c r="AJ460"/>
  <c r="AK460"/>
  <c r="AL460"/>
  <c r="AM460"/>
  <c r="AN460"/>
  <c r="AO460"/>
  <c r="AP460"/>
  <c r="AQ460"/>
  <c r="AR460"/>
  <c r="AS460"/>
  <c r="AT460"/>
  <c r="AU460"/>
  <c r="AV460"/>
  <c r="AW460"/>
  <c r="AX460"/>
  <c r="AY460"/>
  <c r="AZ460"/>
  <c r="BA460"/>
  <c r="H461"/>
  <c r="I461"/>
  <c r="J461"/>
  <c r="K461"/>
  <c r="L461"/>
  <c r="M461"/>
  <c r="N461"/>
  <c r="O461"/>
  <c r="P461"/>
  <c r="Q461"/>
  <c r="R461"/>
  <c r="S461"/>
  <c r="T461"/>
  <c r="U461"/>
  <c r="V461"/>
  <c r="W461"/>
  <c r="X461"/>
  <c r="Y461"/>
  <c r="Z461"/>
  <c r="AA461"/>
  <c r="AB461"/>
  <c r="AC461"/>
  <c r="AD461"/>
  <c r="AE461"/>
  <c r="AF461"/>
  <c r="AG461"/>
  <c r="AH461"/>
  <c r="AI461"/>
  <c r="AJ461"/>
  <c r="AK461"/>
  <c r="AL461"/>
  <c r="AM461"/>
  <c r="AN461"/>
  <c r="AO461"/>
  <c r="AP461"/>
  <c r="AQ461"/>
  <c r="AR461"/>
  <c r="AS461"/>
  <c r="AT461"/>
  <c r="AU461"/>
  <c r="AV461"/>
  <c r="AW461"/>
  <c r="AX461"/>
  <c r="AY461"/>
  <c r="AZ461"/>
  <c r="BA461"/>
  <c r="I456"/>
  <c r="J456"/>
  <c r="K456"/>
  <c r="L456"/>
  <c r="M456"/>
  <c r="N456"/>
  <c r="O456"/>
  <c r="P456"/>
  <c r="Q456"/>
  <c r="R456"/>
  <c r="S456"/>
  <c r="T456"/>
  <c r="U456"/>
  <c r="V456"/>
  <c r="W456"/>
  <c r="X456"/>
  <c r="Y456"/>
  <c r="Z456"/>
  <c r="AA456"/>
  <c r="AB456"/>
  <c r="AC456"/>
  <c r="AD456"/>
  <c r="AE456"/>
  <c r="AF456"/>
  <c r="AG456"/>
  <c r="AH456"/>
  <c r="AI456"/>
  <c r="AJ456"/>
  <c r="AK456"/>
  <c r="AL456"/>
  <c r="AM456"/>
  <c r="AN456"/>
  <c r="AO456"/>
  <c r="AP456"/>
  <c r="AQ456"/>
  <c r="AR456"/>
  <c r="AS456"/>
  <c r="AT456"/>
  <c r="AU456"/>
  <c r="AV456"/>
  <c r="AW456"/>
  <c r="AX456"/>
  <c r="AY456"/>
  <c r="AZ456"/>
  <c r="BA456"/>
  <c r="I301"/>
  <c r="J301"/>
  <c r="K301"/>
  <c r="L301"/>
  <c r="M301"/>
  <c r="N301"/>
  <c r="O301"/>
  <c r="P301"/>
  <c r="Q301"/>
  <c r="R301"/>
  <c r="S301"/>
  <c r="T301"/>
  <c r="U301"/>
  <c r="V301"/>
  <c r="W301"/>
  <c r="X301"/>
  <c r="Y301"/>
  <c r="Z301"/>
  <c r="AA301"/>
  <c r="AB301"/>
  <c r="AC301"/>
  <c r="AD301"/>
  <c r="AE301"/>
  <c r="AF301"/>
  <c r="AG301"/>
  <c r="AH301"/>
  <c r="AI301"/>
  <c r="AJ301"/>
  <c r="AK301"/>
  <c r="AL301"/>
  <c r="AM301"/>
  <c r="AN301"/>
  <c r="AO301"/>
  <c r="AP301"/>
  <c r="AQ301"/>
  <c r="AR301"/>
  <c r="AS301"/>
  <c r="AT301"/>
  <c r="AU301"/>
  <c r="AV301"/>
  <c r="AW301"/>
  <c r="AX301"/>
  <c r="AY301"/>
  <c r="AZ301"/>
  <c r="BA301"/>
  <c r="H301"/>
  <c r="AE458"/>
  <c r="I385"/>
  <c r="J385"/>
  <c r="K385"/>
  <c r="L385"/>
  <c r="M385"/>
  <c r="N385"/>
  <c r="O385"/>
  <c r="P385"/>
  <c r="Q385"/>
  <c r="R385"/>
  <c r="S385"/>
  <c r="T385"/>
  <c r="U385"/>
  <c r="V385"/>
  <c r="W385"/>
  <c r="X385"/>
  <c r="Y385"/>
  <c r="Z385"/>
  <c r="AA385"/>
  <c r="AB385"/>
  <c r="AC385"/>
  <c r="AD385"/>
  <c r="AE385"/>
  <c r="AF385"/>
  <c r="AG385"/>
  <c r="AH385"/>
  <c r="AI385"/>
  <c r="AJ385"/>
  <c r="AK385"/>
  <c r="AL385"/>
  <c r="AM385"/>
  <c r="AN385"/>
  <c r="AO385"/>
  <c r="AP385"/>
  <c r="AQ385"/>
  <c r="AR385"/>
  <c r="AS385"/>
  <c r="AT385"/>
  <c r="AU385"/>
  <c r="AV385"/>
  <c r="AW385"/>
  <c r="AX385"/>
  <c r="AY385"/>
  <c r="AZ385"/>
  <c r="BA385"/>
  <c r="H385"/>
  <c r="I378"/>
  <c r="J378"/>
  <c r="K378"/>
  <c r="L378"/>
  <c r="M378"/>
  <c r="N378"/>
  <c r="O378"/>
  <c r="P378"/>
  <c r="Q378"/>
  <c r="R378"/>
  <c r="S378"/>
  <c r="T378"/>
  <c r="U378"/>
  <c r="V378"/>
  <c r="W378"/>
  <c r="X378"/>
  <c r="Y378"/>
  <c r="Z378"/>
  <c r="AA378"/>
  <c r="AB378"/>
  <c r="AC378"/>
  <c r="AD378"/>
  <c r="AE378"/>
  <c r="AF378"/>
  <c r="AG378"/>
  <c r="AH378"/>
  <c r="AI378"/>
  <c r="AJ378"/>
  <c r="AK378"/>
  <c r="AL378"/>
  <c r="AM378"/>
  <c r="AN378"/>
  <c r="AO378"/>
  <c r="AP378"/>
  <c r="AQ378"/>
  <c r="AR378"/>
  <c r="AS378"/>
  <c r="AT378"/>
  <c r="AU378"/>
  <c r="AV378"/>
  <c r="AW378"/>
  <c r="AX378"/>
  <c r="AY378"/>
  <c r="AZ378"/>
  <c r="BA378"/>
  <c r="H378"/>
  <c r="I371"/>
  <c r="J371"/>
  <c r="K371"/>
  <c r="L371"/>
  <c r="M371"/>
  <c r="N371"/>
  <c r="O371"/>
  <c r="P371"/>
  <c r="Q371"/>
  <c r="R371"/>
  <c r="S371"/>
  <c r="T371"/>
  <c r="U371"/>
  <c r="V371"/>
  <c r="W371"/>
  <c r="X371"/>
  <c r="Y371"/>
  <c r="Z371"/>
  <c r="AA371"/>
  <c r="AB371"/>
  <c r="AC371"/>
  <c r="AD371"/>
  <c r="AE371"/>
  <c r="AF371"/>
  <c r="AG371"/>
  <c r="AH371"/>
  <c r="AI371"/>
  <c r="AJ371"/>
  <c r="AK371"/>
  <c r="AL371"/>
  <c r="AM371"/>
  <c r="AN371"/>
  <c r="AO371"/>
  <c r="AP371"/>
  <c r="AQ371"/>
  <c r="AR371"/>
  <c r="AS371"/>
  <c r="AT371"/>
  <c r="AU371"/>
  <c r="AV371"/>
  <c r="AW371"/>
  <c r="AX371"/>
  <c r="AY371"/>
  <c r="AZ371"/>
  <c r="BA371"/>
  <c r="H371"/>
  <c r="I364"/>
  <c r="J364"/>
  <c r="K364"/>
  <c r="L364"/>
  <c r="M364"/>
  <c r="N364"/>
  <c r="O364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AL364"/>
  <c r="AM364"/>
  <c r="AN364"/>
  <c r="AO364"/>
  <c r="AP364"/>
  <c r="AQ364"/>
  <c r="AR364"/>
  <c r="AS364"/>
  <c r="AT364"/>
  <c r="AU364"/>
  <c r="AV364"/>
  <c r="AW364"/>
  <c r="AX364"/>
  <c r="AY364"/>
  <c r="AZ364"/>
  <c r="BA364"/>
  <c r="H364"/>
  <c r="I357"/>
  <c r="J357"/>
  <c r="K357"/>
  <c r="L357"/>
  <c r="M357"/>
  <c r="N357"/>
  <c r="O357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AL357"/>
  <c r="AM357"/>
  <c r="AN357"/>
  <c r="AO357"/>
  <c r="AP357"/>
  <c r="AQ357"/>
  <c r="AR357"/>
  <c r="AS357"/>
  <c r="AT357"/>
  <c r="AU357"/>
  <c r="AV357"/>
  <c r="AW357"/>
  <c r="AX357"/>
  <c r="AY357"/>
  <c r="AZ357"/>
  <c r="BA357"/>
  <c r="H357"/>
  <c r="I350"/>
  <c r="J350"/>
  <c r="K350"/>
  <c r="L350"/>
  <c r="M350"/>
  <c r="N350"/>
  <c r="O350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AL350"/>
  <c r="AM350"/>
  <c r="AN350"/>
  <c r="AO350"/>
  <c r="AP350"/>
  <c r="AQ350"/>
  <c r="AR350"/>
  <c r="AS350"/>
  <c r="AT350"/>
  <c r="AU350"/>
  <c r="AV350"/>
  <c r="AW350"/>
  <c r="AX350"/>
  <c r="AY350"/>
  <c r="AZ350"/>
  <c r="BA350"/>
  <c r="H350"/>
  <c r="I343"/>
  <c r="J343"/>
  <c r="K343"/>
  <c r="L343"/>
  <c r="M343"/>
  <c r="N343"/>
  <c r="O343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BA343"/>
  <c r="H343"/>
  <c r="I336"/>
  <c r="J336"/>
  <c r="K336"/>
  <c r="L336"/>
  <c r="M336"/>
  <c r="N336"/>
  <c r="O336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AL336"/>
  <c r="AM336"/>
  <c r="AN336"/>
  <c r="AO336"/>
  <c r="AP336"/>
  <c r="AQ336"/>
  <c r="AR336"/>
  <c r="AS336"/>
  <c r="AT336"/>
  <c r="AU336"/>
  <c r="AV336"/>
  <c r="AW336"/>
  <c r="AX336"/>
  <c r="AY336"/>
  <c r="AZ336"/>
  <c r="BA336"/>
  <c r="H336"/>
  <c r="I329"/>
  <c r="J329"/>
  <c r="K329"/>
  <c r="L329"/>
  <c r="M329"/>
  <c r="N329"/>
  <c r="O329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AQ329"/>
  <c r="AR329"/>
  <c r="AS329"/>
  <c r="AT329"/>
  <c r="AU329"/>
  <c r="AV329"/>
  <c r="AW329"/>
  <c r="AX329"/>
  <c r="AY329"/>
  <c r="AZ329"/>
  <c r="BA329"/>
  <c r="H329"/>
  <c r="E329" s="1"/>
  <c r="I322"/>
  <c r="J322"/>
  <c r="K322"/>
  <c r="L322"/>
  <c r="M322"/>
  <c r="N322"/>
  <c r="O322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AL322"/>
  <c r="AM322"/>
  <c r="AN322"/>
  <c r="AO322"/>
  <c r="AP322"/>
  <c r="AQ322"/>
  <c r="AR322"/>
  <c r="AS322"/>
  <c r="AT322"/>
  <c r="AU322"/>
  <c r="AV322"/>
  <c r="AW322"/>
  <c r="AX322"/>
  <c r="AY322"/>
  <c r="AZ322"/>
  <c r="BA322"/>
  <c r="H322"/>
  <c r="I315"/>
  <c r="J315"/>
  <c r="K315"/>
  <c r="L315"/>
  <c r="M315"/>
  <c r="N315"/>
  <c r="O315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AL315"/>
  <c r="AM315"/>
  <c r="AN315"/>
  <c r="AO315"/>
  <c r="AP315"/>
  <c r="AQ315"/>
  <c r="AR315"/>
  <c r="AS315"/>
  <c r="AT315"/>
  <c r="AU315"/>
  <c r="AV315"/>
  <c r="AW315"/>
  <c r="AX315"/>
  <c r="AY315"/>
  <c r="AZ315"/>
  <c r="BA315"/>
  <c r="H315"/>
  <c r="E315" s="1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AL308"/>
  <c r="AM308"/>
  <c r="AN308"/>
  <c r="AO308"/>
  <c r="AP308"/>
  <c r="AQ308"/>
  <c r="AR308"/>
  <c r="AS308"/>
  <c r="AT308"/>
  <c r="AU308"/>
  <c r="AV308"/>
  <c r="AW308"/>
  <c r="AX308"/>
  <c r="AY308"/>
  <c r="AZ308"/>
  <c r="BA308"/>
  <c r="H308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BA294"/>
  <c r="H294"/>
  <c r="I287"/>
  <c r="J287"/>
  <c r="K287"/>
  <c r="L287"/>
  <c r="M287"/>
  <c r="N287"/>
  <c r="O287"/>
  <c r="P287"/>
  <c r="Q287"/>
  <c r="R287"/>
  <c r="S287"/>
  <c r="T287"/>
  <c r="U287"/>
  <c r="V287"/>
  <c r="W287"/>
  <c r="X287"/>
  <c r="Y287"/>
  <c r="Z287"/>
  <c r="AA287"/>
  <c r="AB287"/>
  <c r="AC287"/>
  <c r="AD287"/>
  <c r="AE287"/>
  <c r="AF287"/>
  <c r="AG287"/>
  <c r="AH287"/>
  <c r="AI287"/>
  <c r="AJ287"/>
  <c r="AK287"/>
  <c r="AL287"/>
  <c r="AM287"/>
  <c r="AN287"/>
  <c r="AO287"/>
  <c r="AP287"/>
  <c r="AQ287"/>
  <c r="AR287"/>
  <c r="AS287"/>
  <c r="AT287"/>
  <c r="AU287"/>
  <c r="AV287"/>
  <c r="AW287"/>
  <c r="AX287"/>
  <c r="AY287"/>
  <c r="AZ287"/>
  <c r="BA287"/>
  <c r="H287"/>
  <c r="I280"/>
  <c r="J280"/>
  <c r="K280"/>
  <c r="L280"/>
  <c r="M280"/>
  <c r="N280"/>
  <c r="O280"/>
  <c r="P280"/>
  <c r="Q280"/>
  <c r="R280"/>
  <c r="S280"/>
  <c r="T280"/>
  <c r="U280"/>
  <c r="V280"/>
  <c r="W280"/>
  <c r="X280"/>
  <c r="Y280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BA280"/>
  <c r="H280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BA273"/>
  <c r="H273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AS266"/>
  <c r="AT266"/>
  <c r="AU266"/>
  <c r="AV266"/>
  <c r="AW266"/>
  <c r="AX266"/>
  <c r="AY266"/>
  <c r="AZ266"/>
  <c r="BA266"/>
  <c r="H266"/>
  <c r="BA259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AV259"/>
  <c r="AW259"/>
  <c r="AX259"/>
  <c r="AY259"/>
  <c r="AZ259"/>
  <c r="H259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AV252"/>
  <c r="AW252"/>
  <c r="AX252"/>
  <c r="AY252"/>
  <c r="AZ252"/>
  <c r="BA252"/>
  <c r="H252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AV245"/>
  <c r="AW245"/>
  <c r="AX245"/>
  <c r="AY245"/>
  <c r="AZ245"/>
  <c r="BA245"/>
  <c r="H245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AV238"/>
  <c r="AW238"/>
  <c r="AX238"/>
  <c r="AY238"/>
  <c r="AZ238"/>
  <c r="BA238"/>
  <c r="H238"/>
  <c r="E238" s="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BA231"/>
  <c r="H231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AV224"/>
  <c r="AW224"/>
  <c r="AX224"/>
  <c r="AY224"/>
  <c r="AZ224"/>
  <c r="BA224"/>
  <c r="H224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AV217"/>
  <c r="AW217"/>
  <c r="AX217"/>
  <c r="AY217"/>
  <c r="AZ217"/>
  <c r="BA217"/>
  <c r="H217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AV210"/>
  <c r="AW210"/>
  <c r="AX210"/>
  <c r="AY210"/>
  <c r="AZ210"/>
  <c r="BA210"/>
  <c r="H210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W203"/>
  <c r="AX203"/>
  <c r="AY203"/>
  <c r="AZ203"/>
  <c r="BA203"/>
  <c r="H203"/>
  <c r="F391"/>
  <c r="E391"/>
  <c r="F390"/>
  <c r="E390"/>
  <c r="F389"/>
  <c r="E389"/>
  <c r="F388"/>
  <c r="E388"/>
  <c r="F387"/>
  <c r="E387"/>
  <c r="F386"/>
  <c r="E386"/>
  <c r="F384"/>
  <c r="E384"/>
  <c r="F383"/>
  <c r="E383"/>
  <c r="F382"/>
  <c r="E382"/>
  <c r="F381"/>
  <c r="E381"/>
  <c r="F380"/>
  <c r="E380"/>
  <c r="F379"/>
  <c r="E379"/>
  <c r="F377"/>
  <c r="E377"/>
  <c r="F376"/>
  <c r="E376"/>
  <c r="F375"/>
  <c r="E375"/>
  <c r="F374"/>
  <c r="E374"/>
  <c r="F373"/>
  <c r="E373"/>
  <c r="F372"/>
  <c r="E372"/>
  <c r="E371"/>
  <c r="F370"/>
  <c r="E370"/>
  <c r="F369"/>
  <c r="E369"/>
  <c r="F368"/>
  <c r="E368"/>
  <c r="F367"/>
  <c r="E367"/>
  <c r="F366"/>
  <c r="E366"/>
  <c r="F365"/>
  <c r="E365"/>
  <c r="F363"/>
  <c r="E363"/>
  <c r="F362"/>
  <c r="E362"/>
  <c r="F361"/>
  <c r="E361"/>
  <c r="F360"/>
  <c r="E360"/>
  <c r="F359"/>
  <c r="E359"/>
  <c r="F358"/>
  <c r="E358"/>
  <c r="F356"/>
  <c r="E356"/>
  <c r="F355"/>
  <c r="E355"/>
  <c r="F354"/>
  <c r="E354"/>
  <c r="F353"/>
  <c r="E353"/>
  <c r="F352"/>
  <c r="E352"/>
  <c r="F351"/>
  <c r="E351"/>
  <c r="F349"/>
  <c r="E349"/>
  <c r="F348"/>
  <c r="E348"/>
  <c r="F347"/>
  <c r="E347"/>
  <c r="F346"/>
  <c r="E346"/>
  <c r="F345"/>
  <c r="E345"/>
  <c r="F344"/>
  <c r="E344"/>
  <c r="F342"/>
  <c r="E342"/>
  <c r="F341"/>
  <c r="E341"/>
  <c r="F340"/>
  <c r="E340"/>
  <c r="F339"/>
  <c r="E339"/>
  <c r="F338"/>
  <c r="E338"/>
  <c r="F337"/>
  <c r="E337"/>
  <c r="F335"/>
  <c r="E335"/>
  <c r="F334"/>
  <c r="E334"/>
  <c r="F333"/>
  <c r="E333"/>
  <c r="F328"/>
  <c r="E328"/>
  <c r="F327"/>
  <c r="E327"/>
  <c r="F326"/>
  <c r="E326"/>
  <c r="F325"/>
  <c r="E325"/>
  <c r="F324"/>
  <c r="E324"/>
  <c r="F323"/>
  <c r="E323"/>
  <c r="F321"/>
  <c r="E321"/>
  <c r="F320"/>
  <c r="E320"/>
  <c r="F319"/>
  <c r="E319"/>
  <c r="F318"/>
  <c r="E318"/>
  <c r="F317"/>
  <c r="E317"/>
  <c r="F316"/>
  <c r="E316"/>
  <c r="F314"/>
  <c r="E314"/>
  <c r="F313"/>
  <c r="E313"/>
  <c r="F312"/>
  <c r="E312"/>
  <c r="F311"/>
  <c r="E311"/>
  <c r="F310"/>
  <c r="E310"/>
  <c r="F309"/>
  <c r="E309"/>
  <c r="F307"/>
  <c r="E307"/>
  <c r="F306"/>
  <c r="E306"/>
  <c r="F305"/>
  <c r="E305"/>
  <c r="F304"/>
  <c r="E304"/>
  <c r="F303"/>
  <c r="E303"/>
  <c r="F302"/>
  <c r="E302"/>
  <c r="F300"/>
  <c r="E300"/>
  <c r="F299"/>
  <c r="E299"/>
  <c r="F298"/>
  <c r="E298"/>
  <c r="F297"/>
  <c r="E297"/>
  <c r="F296"/>
  <c r="E296"/>
  <c r="F295"/>
  <c r="E295"/>
  <c r="F293"/>
  <c r="E293"/>
  <c r="F292"/>
  <c r="E292"/>
  <c r="F291"/>
  <c r="E291"/>
  <c r="F290"/>
  <c r="E290"/>
  <c r="F289"/>
  <c r="E289"/>
  <c r="F288"/>
  <c r="E288"/>
  <c r="F287"/>
  <c r="F286"/>
  <c r="E286"/>
  <c r="F285"/>
  <c r="E285"/>
  <c r="F284"/>
  <c r="E284"/>
  <c r="F283"/>
  <c r="E283"/>
  <c r="F282"/>
  <c r="E282"/>
  <c r="F281"/>
  <c r="E281"/>
  <c r="F279"/>
  <c r="E279"/>
  <c r="F278"/>
  <c r="E278"/>
  <c r="F277"/>
  <c r="E277"/>
  <c r="F276"/>
  <c r="E276"/>
  <c r="F275"/>
  <c r="E275"/>
  <c r="F274"/>
  <c r="E274"/>
  <c r="F272"/>
  <c r="E272"/>
  <c r="F271"/>
  <c r="E271"/>
  <c r="F270"/>
  <c r="E270"/>
  <c r="F269"/>
  <c r="E269"/>
  <c r="F268"/>
  <c r="E268"/>
  <c r="F267"/>
  <c r="E267"/>
  <c r="F265"/>
  <c r="E265"/>
  <c r="F264"/>
  <c r="E264"/>
  <c r="F263"/>
  <c r="E263"/>
  <c r="F262"/>
  <c r="E262"/>
  <c r="F261"/>
  <c r="E261"/>
  <c r="F260"/>
  <c r="E260"/>
  <c r="F258"/>
  <c r="E258"/>
  <c r="F257"/>
  <c r="E257"/>
  <c r="F256"/>
  <c r="E256"/>
  <c r="F255"/>
  <c r="E255"/>
  <c r="F254"/>
  <c r="E254"/>
  <c r="F253"/>
  <c r="E253"/>
  <c r="F251"/>
  <c r="E251"/>
  <c r="F250"/>
  <c r="E250"/>
  <c r="F249"/>
  <c r="E249"/>
  <c r="F248"/>
  <c r="E248"/>
  <c r="F247"/>
  <c r="E247"/>
  <c r="F246"/>
  <c r="E246"/>
  <c r="F244"/>
  <c r="E244"/>
  <c r="F243"/>
  <c r="E243"/>
  <c r="F242"/>
  <c r="E242"/>
  <c r="F241"/>
  <c r="E241"/>
  <c r="F240"/>
  <c r="E240"/>
  <c r="F239"/>
  <c r="E239"/>
  <c r="F350" l="1"/>
  <c r="F357"/>
  <c r="E378"/>
  <c r="F385"/>
  <c r="F301"/>
  <c r="E357"/>
  <c r="G357" s="1"/>
  <c r="F371"/>
  <c r="I847"/>
  <c r="AB854"/>
  <c r="AF847"/>
  <c r="AJ854"/>
  <c r="AR854"/>
  <c r="AW854"/>
  <c r="F364"/>
  <c r="AT847"/>
  <c r="W847"/>
  <c r="F315"/>
  <c r="G315" s="1"/>
  <c r="AP854"/>
  <c r="E385"/>
  <c r="G385" s="1"/>
  <c r="E343"/>
  <c r="E308"/>
  <c r="E294"/>
  <c r="E280"/>
  <c r="E252"/>
  <c r="E266"/>
  <c r="O847"/>
  <c r="AE847"/>
  <c r="AO847"/>
  <c r="AW847"/>
  <c r="F343"/>
  <c r="F245"/>
  <c r="F273"/>
  <c r="F336"/>
  <c r="F378"/>
  <c r="G378" s="1"/>
  <c r="E350"/>
  <c r="G350" s="1"/>
  <c r="E364"/>
  <c r="E301"/>
  <c r="G301" s="1"/>
  <c r="E336"/>
  <c r="F259"/>
  <c r="R847"/>
  <c r="E322"/>
  <c r="T847"/>
  <c r="AB847"/>
  <c r="AJ847"/>
  <c r="F329"/>
  <c r="G329" s="1"/>
  <c r="F322"/>
  <c r="H847"/>
  <c r="N847"/>
  <c r="Q847"/>
  <c r="U847"/>
  <c r="Z847"/>
  <c r="AC847"/>
  <c r="AG847"/>
  <c r="AK847"/>
  <c r="AM847"/>
  <c r="AQ847"/>
  <c r="AV847"/>
  <c r="AY847"/>
  <c r="K854"/>
  <c r="O854"/>
  <c r="U854"/>
  <c r="AC854"/>
  <c r="AG854"/>
  <c r="AK854"/>
  <c r="AM854"/>
  <c r="AO854"/>
  <c r="AQ854"/>
  <c r="AV854"/>
  <c r="AZ854"/>
  <c r="G381"/>
  <c r="E848"/>
  <c r="G311"/>
  <c r="G339"/>
  <c r="G353"/>
  <c r="G367"/>
  <c r="G297"/>
  <c r="E245"/>
  <c r="G245" s="1"/>
  <c r="E259"/>
  <c r="F294"/>
  <c r="F308"/>
  <c r="E287"/>
  <c r="G287" s="1"/>
  <c r="F280"/>
  <c r="G280" s="1"/>
  <c r="G283"/>
  <c r="E273"/>
  <c r="F266"/>
  <c r="G269"/>
  <c r="F252"/>
  <c r="G255"/>
  <c r="F238"/>
  <c r="G238" s="1"/>
  <c r="AE854"/>
  <c r="X847"/>
  <c r="W854"/>
  <c r="H457"/>
  <c r="G325"/>
  <c r="F840"/>
  <c r="G262"/>
  <c r="G276"/>
  <c r="G290"/>
  <c r="G304"/>
  <c r="G318"/>
  <c r="G332"/>
  <c r="G346"/>
  <c r="G360"/>
  <c r="G374"/>
  <c r="G388"/>
  <c r="T854"/>
  <c r="K847"/>
  <c r="F853"/>
  <c r="E860"/>
  <c r="H476"/>
  <c r="H535"/>
  <c r="E853"/>
  <c r="I535"/>
  <c r="I465" s="1"/>
  <c r="I476"/>
  <c r="E840"/>
  <c r="G843"/>
  <c r="G254"/>
  <c r="G371"/>
  <c r="G373"/>
  <c r="G366"/>
  <c r="G359"/>
  <c r="G352"/>
  <c r="G345"/>
  <c r="G338"/>
  <c r="G331"/>
  <c r="G324"/>
  <c r="G317"/>
  <c r="G310"/>
  <c r="G303"/>
  <c r="G296"/>
  <c r="G289"/>
  <c r="G282"/>
  <c r="G275"/>
  <c r="G268"/>
  <c r="G261"/>
  <c r="G240"/>
  <c r="G241"/>
  <c r="G247"/>
  <c r="G248"/>
  <c r="Q854"/>
  <c r="E49"/>
  <c r="E851"/>
  <c r="E849"/>
  <c r="E859"/>
  <c r="AA847"/>
  <c r="AA854"/>
  <c r="E857"/>
  <c r="AE457"/>
  <c r="F848"/>
  <c r="E856"/>
  <c r="E850"/>
  <c r="E858"/>
  <c r="E852"/>
  <c r="E855"/>
  <c r="H854"/>
  <c r="I854"/>
  <c r="L855"/>
  <c r="L854" s="1"/>
  <c r="R855"/>
  <c r="R854" s="1"/>
  <c r="X855"/>
  <c r="X854" s="1"/>
  <c r="AF855"/>
  <c r="AF854" s="1"/>
  <c r="AH855"/>
  <c r="AH854" s="1"/>
  <c r="L847"/>
  <c r="AP847"/>
  <c r="AR847"/>
  <c r="AZ847"/>
  <c r="F849"/>
  <c r="F856"/>
  <c r="F850"/>
  <c r="F857"/>
  <c r="F851"/>
  <c r="F858"/>
  <c r="F852"/>
  <c r="F859"/>
  <c r="F860"/>
  <c r="G364" l="1"/>
  <c r="G252"/>
  <c r="G308"/>
  <c r="G343"/>
  <c r="G273"/>
  <c r="G266"/>
  <c r="G336"/>
  <c r="G294"/>
  <c r="E847"/>
  <c r="G322"/>
  <c r="G259"/>
  <c r="G840"/>
  <c r="G857"/>
  <c r="G850"/>
  <c r="E457"/>
  <c r="E854"/>
  <c r="F847"/>
  <c r="G847" s="1"/>
  <c r="F854"/>
  <c r="F855"/>
  <c r="G854" l="1"/>
  <c r="E43"/>
  <c r="F43"/>
  <c r="E44"/>
  <c r="F44"/>
  <c r="E45"/>
  <c r="F45"/>
  <c r="E46"/>
  <c r="F46"/>
  <c r="E47"/>
  <c r="F47"/>
  <c r="E48"/>
  <c r="F48"/>
  <c r="E50"/>
  <c r="F50"/>
  <c r="E51"/>
  <c r="F51"/>
  <c r="E52"/>
  <c r="F52"/>
  <c r="E53"/>
  <c r="F53"/>
  <c r="E54"/>
  <c r="F54"/>
  <c r="E55"/>
  <c r="F55"/>
  <c r="E57"/>
  <c r="F57"/>
  <c r="E58"/>
  <c r="F58"/>
  <c r="E59"/>
  <c r="F59"/>
  <c r="E60"/>
  <c r="F60"/>
  <c r="E61"/>
  <c r="F61"/>
  <c r="E62"/>
  <c r="F62"/>
  <c r="E64"/>
  <c r="F64"/>
  <c r="E65"/>
  <c r="F65"/>
  <c r="E66"/>
  <c r="F66"/>
  <c r="E67"/>
  <c r="F67"/>
  <c r="E68"/>
  <c r="F68"/>
  <c r="E69"/>
  <c r="F69"/>
  <c r="E71"/>
  <c r="F71"/>
  <c r="E72"/>
  <c r="F72"/>
  <c r="E73"/>
  <c r="F73"/>
  <c r="E74"/>
  <c r="F74"/>
  <c r="E75"/>
  <c r="F75"/>
  <c r="E76"/>
  <c r="F76"/>
  <c r="E78"/>
  <c r="E79"/>
  <c r="F79"/>
  <c r="E80"/>
  <c r="F80"/>
  <c r="E81"/>
  <c r="F81"/>
  <c r="E82"/>
  <c r="F82"/>
  <c r="E83"/>
  <c r="F83"/>
  <c r="E85"/>
  <c r="F85"/>
  <c r="E86"/>
  <c r="F86"/>
  <c r="E87"/>
  <c r="F87"/>
  <c r="E88"/>
  <c r="F88"/>
  <c r="E89"/>
  <c r="F89"/>
  <c r="E90"/>
  <c r="F90"/>
  <c r="E92"/>
  <c r="F92"/>
  <c r="E93"/>
  <c r="F93"/>
  <c r="E94"/>
  <c r="F94"/>
  <c r="E95"/>
  <c r="F95"/>
  <c r="E96"/>
  <c r="F96"/>
  <c r="E97"/>
  <c r="F97"/>
  <c r="E99"/>
  <c r="F99"/>
  <c r="E100"/>
  <c r="F100"/>
  <c r="E101"/>
  <c r="F101"/>
  <c r="E102"/>
  <c r="F102"/>
  <c r="E103"/>
  <c r="F103"/>
  <c r="E104"/>
  <c r="F104"/>
  <c r="E106"/>
  <c r="F106"/>
  <c r="E107"/>
  <c r="F107"/>
  <c r="E108"/>
  <c r="F108"/>
  <c r="E109"/>
  <c r="F109"/>
  <c r="E110"/>
  <c r="F110"/>
  <c r="E111"/>
  <c r="F111"/>
  <c r="E113"/>
  <c r="F113"/>
  <c r="E114"/>
  <c r="F114"/>
  <c r="E115"/>
  <c r="F115"/>
  <c r="E116"/>
  <c r="F116"/>
  <c r="E117"/>
  <c r="F117"/>
  <c r="E118"/>
  <c r="F118"/>
  <c r="E120"/>
  <c r="F120"/>
  <c r="E121"/>
  <c r="F121"/>
  <c r="E122"/>
  <c r="F122"/>
  <c r="E123"/>
  <c r="F123"/>
  <c r="E124"/>
  <c r="F124"/>
  <c r="E125"/>
  <c r="F125"/>
  <c r="E127"/>
  <c r="F127"/>
  <c r="E128"/>
  <c r="F128"/>
  <c r="E129"/>
  <c r="F129"/>
  <c r="E130"/>
  <c r="F130"/>
  <c r="E131"/>
  <c r="F131"/>
  <c r="E132"/>
  <c r="F132"/>
  <c r="E134"/>
  <c r="F134"/>
  <c r="E135"/>
  <c r="F135"/>
  <c r="E136"/>
  <c r="F136"/>
  <c r="E137"/>
  <c r="F137"/>
  <c r="E138"/>
  <c r="F138"/>
  <c r="E139"/>
  <c r="F139"/>
  <c r="E141"/>
  <c r="F141"/>
  <c r="E142"/>
  <c r="F142"/>
  <c r="E143"/>
  <c r="F143"/>
  <c r="E144"/>
  <c r="F144"/>
  <c r="E145"/>
  <c r="F145"/>
  <c r="E146"/>
  <c r="F146"/>
  <c r="E148"/>
  <c r="F148"/>
  <c r="E149"/>
  <c r="F149"/>
  <c r="E150"/>
  <c r="F150"/>
  <c r="E151"/>
  <c r="F151"/>
  <c r="E152"/>
  <c r="F152"/>
  <c r="E153"/>
  <c r="F153"/>
  <c r="J177"/>
  <c r="K177"/>
  <c r="L177"/>
  <c r="M177"/>
  <c r="N177"/>
  <c r="O177"/>
  <c r="P177"/>
  <c r="Q177"/>
  <c r="R177"/>
  <c r="S177"/>
  <c r="T177"/>
  <c r="U177"/>
  <c r="V177"/>
  <c r="W177"/>
  <c r="X177"/>
  <c r="Y177"/>
  <c r="Z177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AS177"/>
  <c r="AT177"/>
  <c r="AU177"/>
  <c r="AV177"/>
  <c r="AW177"/>
  <c r="AX177"/>
  <c r="AY177"/>
  <c r="AZ177"/>
  <c r="BA177"/>
  <c r="J178"/>
  <c r="K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AS178"/>
  <c r="AU178"/>
  <c r="AV178"/>
  <c r="AW178"/>
  <c r="AX178"/>
  <c r="AY178"/>
  <c r="AZ178"/>
  <c r="BA178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AV179"/>
  <c r="AW179"/>
  <c r="AX179"/>
  <c r="AY179"/>
  <c r="AZ179"/>
  <c r="BA179"/>
  <c r="H40"/>
  <c r="I40"/>
  <c r="J40"/>
  <c r="J180" s="1"/>
  <c r="K40"/>
  <c r="K180" s="1"/>
  <c r="L40"/>
  <c r="L180" s="1"/>
  <c r="M40"/>
  <c r="M180" s="1"/>
  <c r="N40"/>
  <c r="N180" s="1"/>
  <c r="O40"/>
  <c r="O180" s="1"/>
  <c r="P40"/>
  <c r="P180" s="1"/>
  <c r="Q40"/>
  <c r="Q180" s="1"/>
  <c r="R40"/>
  <c r="R180" s="1"/>
  <c r="S40"/>
  <c r="S180" s="1"/>
  <c r="T40"/>
  <c r="T180" s="1"/>
  <c r="U40"/>
  <c r="U180" s="1"/>
  <c r="V40"/>
  <c r="V180" s="1"/>
  <c r="W40"/>
  <c r="W180" s="1"/>
  <c r="X40"/>
  <c r="X180" s="1"/>
  <c r="Y40"/>
  <c r="Y180" s="1"/>
  <c r="Z40"/>
  <c r="Z180" s="1"/>
  <c r="AA40"/>
  <c r="AA180" s="1"/>
  <c r="AB40"/>
  <c r="AB180" s="1"/>
  <c r="AC40"/>
  <c r="AC180" s="1"/>
  <c r="AD40"/>
  <c r="AD180" s="1"/>
  <c r="AE40"/>
  <c r="AE180" s="1"/>
  <c r="AF40"/>
  <c r="AF180" s="1"/>
  <c r="AG40"/>
  <c r="AG180" s="1"/>
  <c r="AH40"/>
  <c r="AH180" s="1"/>
  <c r="AI40"/>
  <c r="AI180" s="1"/>
  <c r="AJ40"/>
  <c r="AJ180" s="1"/>
  <c r="AK40"/>
  <c r="AK180" s="1"/>
  <c r="AL40"/>
  <c r="AL180" s="1"/>
  <c r="AM40"/>
  <c r="AM180" s="1"/>
  <c r="AN40"/>
  <c r="AN180" s="1"/>
  <c r="AO40"/>
  <c r="AO180" s="1"/>
  <c r="AP40"/>
  <c r="AP180" s="1"/>
  <c r="AQ40"/>
  <c r="AQ180" s="1"/>
  <c r="AR40"/>
  <c r="AR180" s="1"/>
  <c r="AS40"/>
  <c r="AS180" s="1"/>
  <c r="AT40"/>
  <c r="AT180" s="1"/>
  <c r="AU40"/>
  <c r="AU180" s="1"/>
  <c r="AV40"/>
  <c r="AV180" s="1"/>
  <c r="AW40"/>
  <c r="AW180" s="1"/>
  <c r="AX40"/>
  <c r="AX180" s="1"/>
  <c r="AY40"/>
  <c r="AY180" s="1"/>
  <c r="AZ40"/>
  <c r="AZ180" s="1"/>
  <c r="BA40"/>
  <c r="BA180" s="1"/>
  <c r="H41"/>
  <c r="I41"/>
  <c r="J41"/>
  <c r="J181" s="1"/>
  <c r="K41"/>
  <c r="K181" s="1"/>
  <c r="L41"/>
  <c r="L181" s="1"/>
  <c r="M41"/>
  <c r="M181" s="1"/>
  <c r="N41"/>
  <c r="N181" s="1"/>
  <c r="O41"/>
  <c r="O181" s="1"/>
  <c r="P41"/>
  <c r="P181" s="1"/>
  <c r="Q41"/>
  <c r="Q181" s="1"/>
  <c r="R41"/>
  <c r="R181" s="1"/>
  <c r="S41"/>
  <c r="S181" s="1"/>
  <c r="T41"/>
  <c r="T181" s="1"/>
  <c r="U41"/>
  <c r="U181" s="1"/>
  <c r="V41"/>
  <c r="V181" s="1"/>
  <c r="W41"/>
  <c r="W181" s="1"/>
  <c r="X41"/>
  <c r="X181" s="1"/>
  <c r="Y41"/>
  <c r="Y181" s="1"/>
  <c r="Z41"/>
  <c r="Z181" s="1"/>
  <c r="AA41"/>
  <c r="AA181" s="1"/>
  <c r="AB41"/>
  <c r="AB181" s="1"/>
  <c r="AC41"/>
  <c r="AC181" s="1"/>
  <c r="AD41"/>
  <c r="AD181" s="1"/>
  <c r="AE41"/>
  <c r="AE181" s="1"/>
  <c r="AF41"/>
  <c r="AF181" s="1"/>
  <c r="AG41"/>
  <c r="AG181" s="1"/>
  <c r="AH41"/>
  <c r="AH181" s="1"/>
  <c r="AI41"/>
  <c r="AI181" s="1"/>
  <c r="AJ41"/>
  <c r="AJ181" s="1"/>
  <c r="AK41"/>
  <c r="AK181" s="1"/>
  <c r="AL41"/>
  <c r="AL181" s="1"/>
  <c r="AM41"/>
  <c r="AM181" s="1"/>
  <c r="AN41"/>
  <c r="AN181" s="1"/>
  <c r="AO41"/>
  <c r="AO181" s="1"/>
  <c r="AP41"/>
  <c r="AP181" s="1"/>
  <c r="AQ41"/>
  <c r="AQ181" s="1"/>
  <c r="AR41"/>
  <c r="AR181" s="1"/>
  <c r="AS41"/>
  <c r="AS181" s="1"/>
  <c r="AT41"/>
  <c r="AT181" s="1"/>
  <c r="AU41"/>
  <c r="AU181" s="1"/>
  <c r="AV41"/>
  <c r="AV181" s="1"/>
  <c r="AW41"/>
  <c r="AW181" s="1"/>
  <c r="AX41"/>
  <c r="AX181" s="1"/>
  <c r="AY41"/>
  <c r="AY181" s="1"/>
  <c r="AZ41"/>
  <c r="AZ181" s="1"/>
  <c r="BA41"/>
  <c r="BA181" s="1"/>
  <c r="J176"/>
  <c r="K176"/>
  <c r="L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U176"/>
  <c r="AV176"/>
  <c r="AW176"/>
  <c r="AX176"/>
  <c r="AY176"/>
  <c r="AZ176"/>
  <c r="BA176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BA133"/>
  <c r="AZ133"/>
  <c r="AY133"/>
  <c r="AX133"/>
  <c r="AW133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AE56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T175" l="1"/>
  <c r="E20"/>
  <c r="E19"/>
  <c r="E21"/>
  <c r="F22"/>
  <c r="F21"/>
  <c r="F20"/>
  <c r="F19"/>
  <c r="E22"/>
  <c r="G22" s="1"/>
  <c r="AR175"/>
  <c r="AP175"/>
  <c r="AN175"/>
  <c r="AL175"/>
  <c r="AJ175"/>
  <c r="AH175"/>
  <c r="AF175"/>
  <c r="AD175"/>
  <c r="V175"/>
  <c r="L175"/>
  <c r="J175"/>
  <c r="AZ175"/>
  <c r="AX175"/>
  <c r="AV175"/>
  <c r="AT175"/>
  <c r="G129"/>
  <c r="G115"/>
  <c r="G108"/>
  <c r="AB175"/>
  <c r="X175"/>
  <c r="Z175"/>
  <c r="G45"/>
  <c r="G46"/>
  <c r="G52"/>
  <c r="R175"/>
  <c r="P175"/>
  <c r="E24"/>
  <c r="E23"/>
  <c r="G150"/>
  <c r="G143"/>
  <c r="G136"/>
  <c r="G123"/>
  <c r="G122"/>
  <c r="G102"/>
  <c r="G101"/>
  <c r="G94"/>
  <c r="G87"/>
  <c r="G80"/>
  <c r="G66"/>
  <c r="F24"/>
  <c r="F23"/>
  <c r="G73"/>
  <c r="G53"/>
  <c r="G59"/>
  <c r="N175"/>
  <c r="F105"/>
  <c r="F112"/>
  <c r="F119"/>
  <c r="F126"/>
  <c r="F133"/>
  <c r="BA175"/>
  <c r="AY175"/>
  <c r="AW175"/>
  <c r="AU175"/>
  <c r="AS175"/>
  <c r="AQ175"/>
  <c r="AO175"/>
  <c r="AM175"/>
  <c r="AK175"/>
  <c r="AI175"/>
  <c r="AG175"/>
  <c r="AE175"/>
  <c r="AC175"/>
  <c r="AA175"/>
  <c r="Y175"/>
  <c r="W175"/>
  <c r="U175"/>
  <c r="S175"/>
  <c r="Q175"/>
  <c r="O175"/>
  <c r="M175"/>
  <c r="K175"/>
  <c r="E98"/>
  <c r="F140"/>
  <c r="F147"/>
  <c r="E176"/>
  <c r="F36"/>
  <c r="I176"/>
  <c r="E41"/>
  <c r="H181"/>
  <c r="E181" s="1"/>
  <c r="E40"/>
  <c r="H180"/>
  <c r="E180" s="1"/>
  <c r="H179"/>
  <c r="E179" s="1"/>
  <c r="E39"/>
  <c r="H178"/>
  <c r="E178" s="1"/>
  <c r="E38"/>
  <c r="E37"/>
  <c r="H177"/>
  <c r="F98"/>
  <c r="G98" s="1"/>
  <c r="E105"/>
  <c r="G105" s="1"/>
  <c r="E112"/>
  <c r="G112" s="1"/>
  <c r="E119"/>
  <c r="E126"/>
  <c r="G126" s="1"/>
  <c r="E133"/>
  <c r="E140"/>
  <c r="E147"/>
  <c r="E36"/>
  <c r="F41"/>
  <c r="I181"/>
  <c r="F181" s="1"/>
  <c r="F40"/>
  <c r="I180"/>
  <c r="F180" s="1"/>
  <c r="F39"/>
  <c r="I179"/>
  <c r="F179" s="1"/>
  <c r="F38"/>
  <c r="I178"/>
  <c r="F178" s="1"/>
  <c r="F37"/>
  <c r="I177"/>
  <c r="F177" s="1"/>
  <c r="F686"/>
  <c r="E686"/>
  <c r="F685"/>
  <c r="E685"/>
  <c r="F684"/>
  <c r="E684"/>
  <c r="F683"/>
  <c r="E683"/>
  <c r="F682"/>
  <c r="E682"/>
  <c r="F681"/>
  <c r="E681"/>
  <c r="AZ680"/>
  <c r="AY680"/>
  <c r="AW680"/>
  <c r="AV680"/>
  <c r="AU680"/>
  <c r="AT680"/>
  <c r="AR680"/>
  <c r="AQ680"/>
  <c r="AP680"/>
  <c r="AO680"/>
  <c r="AM680"/>
  <c r="AL680"/>
  <c r="AK680"/>
  <c r="AJ680"/>
  <c r="AH680"/>
  <c r="AG680"/>
  <c r="AF680"/>
  <c r="AE680"/>
  <c r="AC680"/>
  <c r="AB680"/>
  <c r="AA680"/>
  <c r="Z680"/>
  <c r="X680"/>
  <c r="W680"/>
  <c r="U680"/>
  <c r="T680"/>
  <c r="R680"/>
  <c r="Q680"/>
  <c r="O680"/>
  <c r="N680"/>
  <c r="L680"/>
  <c r="K680"/>
  <c r="I680"/>
  <c r="F680" s="1"/>
  <c r="H680"/>
  <c r="F679"/>
  <c r="E679"/>
  <c r="F678"/>
  <c r="E678"/>
  <c r="F677"/>
  <c r="E677"/>
  <c r="F676"/>
  <c r="E676"/>
  <c r="F675"/>
  <c r="E675"/>
  <c r="F674"/>
  <c r="E674"/>
  <c r="AZ673"/>
  <c r="AY673"/>
  <c r="AW673"/>
  <c r="AV673"/>
  <c r="AU673"/>
  <c r="AT673"/>
  <c r="AR673"/>
  <c r="AQ673"/>
  <c r="AP673"/>
  <c r="AO673"/>
  <c r="AM673"/>
  <c r="AL673"/>
  <c r="AK673"/>
  <c r="AJ673"/>
  <c r="AH673"/>
  <c r="AG673"/>
  <c r="AF673"/>
  <c r="AE673"/>
  <c r="AC673"/>
  <c r="AB673"/>
  <c r="AA673"/>
  <c r="Z673"/>
  <c r="X673"/>
  <c r="W673"/>
  <c r="U673"/>
  <c r="T673"/>
  <c r="R673"/>
  <c r="Q673"/>
  <c r="O673"/>
  <c r="N673"/>
  <c r="L673"/>
  <c r="K673"/>
  <c r="I673"/>
  <c r="H673"/>
  <c r="E673" s="1"/>
  <c r="F672"/>
  <c r="E672"/>
  <c r="F671"/>
  <c r="E671"/>
  <c r="F670"/>
  <c r="E670"/>
  <c r="F669"/>
  <c r="E669"/>
  <c r="F668"/>
  <c r="E668"/>
  <c r="F667"/>
  <c r="E667"/>
  <c r="AZ666"/>
  <c r="AY666"/>
  <c r="AW666"/>
  <c r="AV666"/>
  <c r="AU666"/>
  <c r="AT666"/>
  <c r="AR666"/>
  <c r="AQ666"/>
  <c r="AP666"/>
  <c r="AO666"/>
  <c r="AM666"/>
  <c r="AL666"/>
  <c r="AK666"/>
  <c r="AJ666"/>
  <c r="AH666"/>
  <c r="AG666"/>
  <c r="AF666"/>
  <c r="AE666"/>
  <c r="AC666"/>
  <c r="AB666"/>
  <c r="AA666"/>
  <c r="Z666"/>
  <c r="X666"/>
  <c r="W666"/>
  <c r="U666"/>
  <c r="T666"/>
  <c r="R666"/>
  <c r="Q666"/>
  <c r="O666"/>
  <c r="N666"/>
  <c r="L666"/>
  <c r="K666"/>
  <c r="I666"/>
  <c r="H666"/>
  <c r="F665"/>
  <c r="E665"/>
  <c r="F664"/>
  <c r="E664"/>
  <c r="F663"/>
  <c r="E663"/>
  <c r="F662"/>
  <c r="E662"/>
  <c r="F661"/>
  <c r="E661"/>
  <c r="F660"/>
  <c r="E660"/>
  <c r="AZ659"/>
  <c r="AY659"/>
  <c r="AW659"/>
  <c r="AV659"/>
  <c r="AU659"/>
  <c r="AT659"/>
  <c r="AR659"/>
  <c r="AQ659"/>
  <c r="AP659"/>
  <c r="AO659"/>
  <c r="AM659"/>
  <c r="AL659"/>
  <c r="AK659"/>
  <c r="AJ659"/>
  <c r="AH659"/>
  <c r="AG659"/>
  <c r="AF659"/>
  <c r="AE659"/>
  <c r="AC659"/>
  <c r="AB659"/>
  <c r="AA659"/>
  <c r="Z659"/>
  <c r="X659"/>
  <c r="W659"/>
  <c r="U659"/>
  <c r="T659"/>
  <c r="R659"/>
  <c r="Q659"/>
  <c r="O659"/>
  <c r="N659"/>
  <c r="L659"/>
  <c r="K659"/>
  <c r="I659"/>
  <c r="H659"/>
  <c r="F658"/>
  <c r="E658"/>
  <c r="F657"/>
  <c r="E657"/>
  <c r="F656"/>
  <c r="E656"/>
  <c r="F655"/>
  <c r="E655"/>
  <c r="F654"/>
  <c r="E654"/>
  <c r="F653"/>
  <c r="E653"/>
  <c r="AW652"/>
  <c r="AV652"/>
  <c r="AU652"/>
  <c r="AT652"/>
  <c r="AR652"/>
  <c r="AQ652"/>
  <c r="AP652"/>
  <c r="AO652"/>
  <c r="AM652"/>
  <c r="AL652"/>
  <c r="AK652"/>
  <c r="AJ652"/>
  <c r="AH652"/>
  <c r="AG652"/>
  <c r="AF652"/>
  <c r="AE652"/>
  <c r="AC652"/>
  <c r="AB652"/>
  <c r="AA652"/>
  <c r="Z652"/>
  <c r="X652"/>
  <c r="W652"/>
  <c r="U652"/>
  <c r="T652"/>
  <c r="R652"/>
  <c r="Q652"/>
  <c r="O652"/>
  <c r="N652"/>
  <c r="L652"/>
  <c r="K652"/>
  <c r="I652"/>
  <c r="H652"/>
  <c r="F651"/>
  <c r="E651"/>
  <c r="F650"/>
  <c r="E650"/>
  <c r="F649"/>
  <c r="E649"/>
  <c r="F648"/>
  <c r="E648"/>
  <c r="F647"/>
  <c r="E647"/>
  <c r="F646"/>
  <c r="E646"/>
  <c r="AZ645"/>
  <c r="AY645"/>
  <c r="AW645"/>
  <c r="AV645"/>
  <c r="AU645"/>
  <c r="AT645"/>
  <c r="AR645"/>
  <c r="AQ645"/>
  <c r="AP645"/>
  <c r="AO645"/>
  <c r="AM645"/>
  <c r="AL645"/>
  <c r="AK645"/>
  <c r="AJ645"/>
  <c r="AH645"/>
  <c r="AG645"/>
  <c r="AF645"/>
  <c r="AE645"/>
  <c r="AC645"/>
  <c r="AB645"/>
  <c r="AA645"/>
  <c r="Z645"/>
  <c r="X645"/>
  <c r="W645"/>
  <c r="U645"/>
  <c r="T645"/>
  <c r="R645"/>
  <c r="Q645"/>
  <c r="O645"/>
  <c r="N645"/>
  <c r="L645"/>
  <c r="K645"/>
  <c r="I645"/>
  <c r="H645"/>
  <c r="E645" s="1"/>
  <c r="F644"/>
  <c r="E644"/>
  <c r="F643"/>
  <c r="E643"/>
  <c r="F642"/>
  <c r="E642"/>
  <c r="F641"/>
  <c r="E641"/>
  <c r="F640"/>
  <c r="E640"/>
  <c r="F639"/>
  <c r="E639"/>
  <c r="AZ638"/>
  <c r="AY638"/>
  <c r="AW638"/>
  <c r="AV638"/>
  <c r="AU638"/>
  <c r="AT638"/>
  <c r="AR638"/>
  <c r="AQ638"/>
  <c r="AP638"/>
  <c r="AO638"/>
  <c r="AM638"/>
  <c r="AL638"/>
  <c r="AK638"/>
  <c r="AJ638"/>
  <c r="AH638"/>
  <c r="AG638"/>
  <c r="AF638"/>
  <c r="AE638"/>
  <c r="AC638"/>
  <c r="AB638"/>
  <c r="AA638"/>
  <c r="Z638"/>
  <c r="X638"/>
  <c r="W638"/>
  <c r="U638"/>
  <c r="T638"/>
  <c r="R638"/>
  <c r="Q638"/>
  <c r="O638"/>
  <c r="N638"/>
  <c r="L638"/>
  <c r="K638"/>
  <c r="I638"/>
  <c r="F638" s="1"/>
  <c r="H638"/>
  <c r="F637"/>
  <c r="E637"/>
  <c r="F636"/>
  <c r="E636"/>
  <c r="F635"/>
  <c r="E635"/>
  <c r="F634"/>
  <c r="E634"/>
  <c r="F633"/>
  <c r="E633"/>
  <c r="F632"/>
  <c r="E632"/>
  <c r="AX631"/>
  <c r="AW631"/>
  <c r="AV631"/>
  <c r="AU631"/>
  <c r="AT631"/>
  <c r="AR631"/>
  <c r="AQ631"/>
  <c r="AP631"/>
  <c r="AO631"/>
  <c r="AM631"/>
  <c r="AL631"/>
  <c r="AK631"/>
  <c r="AJ631"/>
  <c r="AH631"/>
  <c r="AG631"/>
  <c r="AF631"/>
  <c r="AE631"/>
  <c r="AC631"/>
  <c r="AB631"/>
  <c r="AA631"/>
  <c r="Z631"/>
  <c r="X631"/>
  <c r="W631"/>
  <c r="U631"/>
  <c r="T631"/>
  <c r="R631"/>
  <c r="Q631"/>
  <c r="O631"/>
  <c r="N631"/>
  <c r="L631"/>
  <c r="K631"/>
  <c r="I631"/>
  <c r="H631"/>
  <c r="F630"/>
  <c r="E630"/>
  <c r="F629"/>
  <c r="E629"/>
  <c r="F628"/>
  <c r="E628"/>
  <c r="F627"/>
  <c r="E627"/>
  <c r="F626"/>
  <c r="E626"/>
  <c r="F625"/>
  <c r="E625"/>
  <c r="AZ624"/>
  <c r="AW624"/>
  <c r="AV624"/>
  <c r="AU624"/>
  <c r="AT624"/>
  <c r="AR624"/>
  <c r="AQ624"/>
  <c r="AP624"/>
  <c r="AO624"/>
  <c r="AM624"/>
  <c r="AL624"/>
  <c r="AK624"/>
  <c r="AJ624"/>
  <c r="AH624"/>
  <c r="AG624"/>
  <c r="AF624"/>
  <c r="AE624"/>
  <c r="AC624"/>
  <c r="AB624"/>
  <c r="AA624"/>
  <c r="Z624"/>
  <c r="X624"/>
  <c r="W624"/>
  <c r="U624"/>
  <c r="T624"/>
  <c r="S624"/>
  <c r="R624"/>
  <c r="O624"/>
  <c r="N624"/>
  <c r="L624"/>
  <c r="K624"/>
  <c r="I624"/>
  <c r="H624"/>
  <c r="BA623"/>
  <c r="AZ623"/>
  <c r="AY623"/>
  <c r="AX623"/>
  <c r="AW623"/>
  <c r="AV623"/>
  <c r="AU623"/>
  <c r="AT623"/>
  <c r="AS623"/>
  <c r="AR623"/>
  <c r="AQ623"/>
  <c r="AP623"/>
  <c r="AO623"/>
  <c r="AN623"/>
  <c r="AM623"/>
  <c r="AL623"/>
  <c r="AK623"/>
  <c r="AJ623"/>
  <c r="AI623"/>
  <c r="AH623"/>
  <c r="AG623"/>
  <c r="AF623"/>
  <c r="AE623"/>
  <c r="AD623"/>
  <c r="AC623"/>
  <c r="AB623"/>
  <c r="AA623"/>
  <c r="Z623"/>
  <c r="Y623"/>
  <c r="X623"/>
  <c r="W623"/>
  <c r="V623"/>
  <c r="U623"/>
  <c r="T623"/>
  <c r="S623"/>
  <c r="R623"/>
  <c r="Q623"/>
  <c r="P623"/>
  <c r="O623"/>
  <c r="N623"/>
  <c r="M623"/>
  <c r="L623"/>
  <c r="K623"/>
  <c r="J623"/>
  <c r="I623"/>
  <c r="H623"/>
  <c r="BA622"/>
  <c r="AZ622"/>
  <c r="AY622"/>
  <c r="AX622"/>
  <c r="AW622"/>
  <c r="AV622"/>
  <c r="AU622"/>
  <c r="AT622"/>
  <c r="AS622"/>
  <c r="AR622"/>
  <c r="AQ622"/>
  <c r="AP622"/>
  <c r="AO622"/>
  <c r="AN622"/>
  <c r="AM622"/>
  <c r="AL622"/>
  <c r="AK622"/>
  <c r="AJ622"/>
  <c r="AI622"/>
  <c r="AH622"/>
  <c r="AG622"/>
  <c r="AF622"/>
  <c r="AE622"/>
  <c r="AD622"/>
  <c r="AC622"/>
  <c r="AB622"/>
  <c r="AA622"/>
  <c r="Z622"/>
  <c r="Y622"/>
  <c r="X622"/>
  <c r="W622"/>
  <c r="V622"/>
  <c r="U622"/>
  <c r="T622"/>
  <c r="S622"/>
  <c r="R622"/>
  <c r="Q622"/>
  <c r="P622"/>
  <c r="O622"/>
  <c r="N622"/>
  <c r="M622"/>
  <c r="L622"/>
  <c r="K622"/>
  <c r="J622"/>
  <c r="I622"/>
  <c r="H622"/>
  <c r="BA621"/>
  <c r="AZ621"/>
  <c r="AY621"/>
  <c r="AX621"/>
  <c r="AW621"/>
  <c r="AV621"/>
  <c r="AU621"/>
  <c r="AT621"/>
  <c r="AS621"/>
  <c r="AR621"/>
  <c r="AQ621"/>
  <c r="AP621"/>
  <c r="AO621"/>
  <c r="AN621"/>
  <c r="AM621"/>
  <c r="AL621"/>
  <c r="AK621"/>
  <c r="AJ621"/>
  <c r="AI621"/>
  <c r="AH621"/>
  <c r="AG621"/>
  <c r="AF621"/>
  <c r="AE621"/>
  <c r="AD621"/>
  <c r="AC621"/>
  <c r="AB621"/>
  <c r="AA621"/>
  <c r="Z621"/>
  <c r="Y621"/>
  <c r="X621"/>
  <c r="W621"/>
  <c r="V621"/>
  <c r="U621"/>
  <c r="T621"/>
  <c r="S621"/>
  <c r="R621"/>
  <c r="Q621"/>
  <c r="P621"/>
  <c r="O621"/>
  <c r="N621"/>
  <c r="M621"/>
  <c r="L621"/>
  <c r="K621"/>
  <c r="J621"/>
  <c r="I621"/>
  <c r="H621"/>
  <c r="BA620"/>
  <c r="AZ620"/>
  <c r="AY620"/>
  <c r="AX620"/>
  <c r="AW620"/>
  <c r="AV620"/>
  <c r="AU620"/>
  <c r="AT620"/>
  <c r="AS620"/>
  <c r="AR620"/>
  <c r="AQ620"/>
  <c r="AP620"/>
  <c r="AO620"/>
  <c r="AN620"/>
  <c r="AM620"/>
  <c r="AL620"/>
  <c r="AK620"/>
  <c r="AJ620"/>
  <c r="AI620"/>
  <c r="AH620"/>
  <c r="AG620"/>
  <c r="AF620"/>
  <c r="AE620"/>
  <c r="AD620"/>
  <c r="AC620"/>
  <c r="AB620"/>
  <c r="AA620"/>
  <c r="Z620"/>
  <c r="Y620"/>
  <c r="X620"/>
  <c r="W620"/>
  <c r="V620"/>
  <c r="U620"/>
  <c r="T620"/>
  <c r="S620"/>
  <c r="R620"/>
  <c r="Q620"/>
  <c r="P620"/>
  <c r="O620"/>
  <c r="N620"/>
  <c r="M620"/>
  <c r="L620"/>
  <c r="K620"/>
  <c r="J620"/>
  <c r="I620"/>
  <c r="H620"/>
  <c r="BA619"/>
  <c r="AZ619"/>
  <c r="AY619"/>
  <c r="AX619"/>
  <c r="AW619"/>
  <c r="AV619"/>
  <c r="AU619"/>
  <c r="AT619"/>
  <c r="AS619"/>
  <c r="AR619"/>
  <c r="AQ619"/>
  <c r="AP619"/>
  <c r="AO619"/>
  <c r="AN619"/>
  <c r="AM619"/>
  <c r="AL619"/>
  <c r="AK619"/>
  <c r="AJ619"/>
  <c r="AI619"/>
  <c r="AH619"/>
  <c r="AG619"/>
  <c r="AF619"/>
  <c r="AE619"/>
  <c r="AD619"/>
  <c r="AC619"/>
  <c r="AB619"/>
  <c r="AA619"/>
  <c r="Z619"/>
  <c r="Y619"/>
  <c r="X619"/>
  <c r="W619"/>
  <c r="V619"/>
  <c r="U619"/>
  <c r="T619"/>
  <c r="S619"/>
  <c r="R619"/>
  <c r="Q619"/>
  <c r="P619"/>
  <c r="O619"/>
  <c r="N619"/>
  <c r="M619"/>
  <c r="L619"/>
  <c r="K619"/>
  <c r="J619"/>
  <c r="I619"/>
  <c r="H619"/>
  <c r="BA618"/>
  <c r="AZ618"/>
  <c r="AY618"/>
  <c r="AX618"/>
  <c r="AW618"/>
  <c r="AV618"/>
  <c r="AU618"/>
  <c r="AU617" s="1"/>
  <c r="AT618"/>
  <c r="AS618"/>
  <c r="AR618"/>
  <c r="AQ618"/>
  <c r="AQ617" s="1"/>
  <c r="AP618"/>
  <c r="AO618"/>
  <c r="AN618"/>
  <c r="AM618"/>
  <c r="AM617" s="1"/>
  <c r="AL618"/>
  <c r="AL617" s="1"/>
  <c r="AK618"/>
  <c r="AJ618"/>
  <c r="AI618"/>
  <c r="AH618"/>
  <c r="AH617" s="1"/>
  <c r="AG618"/>
  <c r="AF618"/>
  <c r="AE618"/>
  <c r="AD618"/>
  <c r="AC618"/>
  <c r="AB618"/>
  <c r="AA618"/>
  <c r="Z618"/>
  <c r="Z617" s="1"/>
  <c r="Y618"/>
  <c r="X618"/>
  <c r="W618"/>
  <c r="V618"/>
  <c r="U618"/>
  <c r="T618"/>
  <c r="S618"/>
  <c r="R618"/>
  <c r="Q618"/>
  <c r="P618"/>
  <c r="O618"/>
  <c r="O617" s="1"/>
  <c r="N618"/>
  <c r="N617" s="1"/>
  <c r="M618"/>
  <c r="L618"/>
  <c r="K618"/>
  <c r="J618"/>
  <c r="I618"/>
  <c r="H618"/>
  <c r="H541" s="1"/>
  <c r="H723" s="1"/>
  <c r="AW617"/>
  <c r="E666" l="1"/>
  <c r="F659"/>
  <c r="F666"/>
  <c r="F673"/>
  <c r="T617"/>
  <c r="AB617"/>
  <c r="AR617"/>
  <c r="AV617"/>
  <c r="AZ617"/>
  <c r="F645"/>
  <c r="U617"/>
  <c r="AT617"/>
  <c r="E680"/>
  <c r="G21"/>
  <c r="X617"/>
  <c r="E177"/>
  <c r="H175"/>
  <c r="E175" s="1"/>
  <c r="R617"/>
  <c r="AP617"/>
  <c r="AK617"/>
  <c r="AF617"/>
  <c r="AE617"/>
  <c r="G627"/>
  <c r="G634"/>
  <c r="G655"/>
  <c r="G641"/>
  <c r="G662"/>
  <c r="G666"/>
  <c r="G669"/>
  <c r="G673"/>
  <c r="G676"/>
  <c r="E659"/>
  <c r="G659" s="1"/>
  <c r="E652"/>
  <c r="G147"/>
  <c r="G140"/>
  <c r="G133"/>
  <c r="G119"/>
  <c r="G178"/>
  <c r="G39"/>
  <c r="G38"/>
  <c r="F631"/>
  <c r="F652"/>
  <c r="E618"/>
  <c r="F618"/>
  <c r="E619"/>
  <c r="F176"/>
  <c r="I175"/>
  <c r="F175" s="1"/>
  <c r="K617"/>
  <c r="Q617"/>
  <c r="W617"/>
  <c r="AA617"/>
  <c r="AC617"/>
  <c r="AG617"/>
  <c r="AO617"/>
  <c r="AY617"/>
  <c r="E638"/>
  <c r="G638" s="1"/>
  <c r="E622"/>
  <c r="E623"/>
  <c r="F623"/>
  <c r="E621"/>
  <c r="F621"/>
  <c r="I617"/>
  <c r="E624"/>
  <c r="F624"/>
  <c r="F619"/>
  <c r="H617"/>
  <c r="F620"/>
  <c r="AJ617"/>
  <c r="F622"/>
  <c r="E620"/>
  <c r="E631"/>
  <c r="L617"/>
  <c r="H465"/>
  <c r="H511"/>
  <c r="H740"/>
  <c r="I740"/>
  <c r="J740"/>
  <c r="K740"/>
  <c r="L740"/>
  <c r="M740"/>
  <c r="N740"/>
  <c r="O740"/>
  <c r="P740"/>
  <c r="Q740"/>
  <c r="R740"/>
  <c r="S740"/>
  <c r="T740"/>
  <c r="U740"/>
  <c r="V740"/>
  <c r="W740"/>
  <c r="X740"/>
  <c r="Y740"/>
  <c r="Z740"/>
  <c r="AA740"/>
  <c r="AB740"/>
  <c r="AC740"/>
  <c r="AD740"/>
  <c r="AE740"/>
  <c r="AF740"/>
  <c r="AG740"/>
  <c r="AH740"/>
  <c r="AI740"/>
  <c r="AJ740"/>
  <c r="AK740"/>
  <c r="AL740"/>
  <c r="AM740"/>
  <c r="AN740"/>
  <c r="AO740"/>
  <c r="AP740"/>
  <c r="AQ740"/>
  <c r="AR740"/>
  <c r="AS740"/>
  <c r="AT740"/>
  <c r="AU740"/>
  <c r="AV740"/>
  <c r="AW740"/>
  <c r="AX740"/>
  <c r="BA740"/>
  <c r="H741"/>
  <c r="I741"/>
  <c r="J741"/>
  <c r="K741"/>
  <c r="L741"/>
  <c r="M741"/>
  <c r="N741"/>
  <c r="O741"/>
  <c r="P741"/>
  <c r="Q741"/>
  <c r="R741"/>
  <c r="S741"/>
  <c r="T741"/>
  <c r="U741"/>
  <c r="V741"/>
  <c r="W741"/>
  <c r="X741"/>
  <c r="Y741"/>
  <c r="Z741"/>
  <c r="AA741"/>
  <c r="AB741"/>
  <c r="AC741"/>
  <c r="AD741"/>
  <c r="AE741"/>
  <c r="AF741"/>
  <c r="AG741"/>
  <c r="AH741"/>
  <c r="AI741"/>
  <c r="AJ741"/>
  <c r="AK741"/>
  <c r="AL741"/>
  <c r="AM741"/>
  <c r="AN741"/>
  <c r="AO741"/>
  <c r="AP741"/>
  <c r="AQ741"/>
  <c r="AR741"/>
  <c r="AS741"/>
  <c r="AT741"/>
  <c r="AU741"/>
  <c r="AV741"/>
  <c r="AW741"/>
  <c r="AX741"/>
  <c r="AY741"/>
  <c r="AZ741"/>
  <c r="BA741"/>
  <c r="H742"/>
  <c r="I742"/>
  <c r="J742"/>
  <c r="K742"/>
  <c r="L742"/>
  <c r="M742"/>
  <c r="N742"/>
  <c r="O742"/>
  <c r="P742"/>
  <c r="Q742"/>
  <c r="R742"/>
  <c r="S742"/>
  <c r="T742"/>
  <c r="U742"/>
  <c r="V742"/>
  <c r="W742"/>
  <c r="X742"/>
  <c r="Y742"/>
  <c r="Z742"/>
  <c r="AA742"/>
  <c r="AB742"/>
  <c r="AC742"/>
  <c r="AD742"/>
  <c r="AE742"/>
  <c r="AF742"/>
  <c r="AG742"/>
  <c r="AH742"/>
  <c r="AI742"/>
  <c r="AJ742"/>
  <c r="AK742"/>
  <c r="AL742"/>
  <c r="AM742"/>
  <c r="AN742"/>
  <c r="AO742"/>
  <c r="AP742"/>
  <c r="AQ742"/>
  <c r="AR742"/>
  <c r="AS742"/>
  <c r="AT742"/>
  <c r="AU742"/>
  <c r="AV742"/>
  <c r="AW742"/>
  <c r="AX742"/>
  <c r="AY742"/>
  <c r="AZ742"/>
  <c r="BA742"/>
  <c r="H743"/>
  <c r="I743"/>
  <c r="J743"/>
  <c r="K743"/>
  <c r="L743"/>
  <c r="M743"/>
  <c r="N743"/>
  <c r="O743"/>
  <c r="P743"/>
  <c r="Q743"/>
  <c r="R743"/>
  <c r="S743"/>
  <c r="T743"/>
  <c r="U743"/>
  <c r="V743"/>
  <c r="W743"/>
  <c r="X743"/>
  <c r="Y743"/>
  <c r="Z743"/>
  <c r="AA743"/>
  <c r="AB743"/>
  <c r="AC743"/>
  <c r="AD743"/>
  <c r="AE743"/>
  <c r="AF743"/>
  <c r="AG743"/>
  <c r="AH743"/>
  <c r="AI743"/>
  <c r="AJ743"/>
  <c r="AK743"/>
  <c r="AL743"/>
  <c r="AM743"/>
  <c r="AN743"/>
  <c r="AO743"/>
  <c r="AP743"/>
  <c r="AQ743"/>
  <c r="AR743"/>
  <c r="AS743"/>
  <c r="AT743"/>
  <c r="AU743"/>
  <c r="AV743"/>
  <c r="AW743"/>
  <c r="AX743"/>
  <c r="AY743"/>
  <c r="AZ743"/>
  <c r="BA743"/>
  <c r="H744"/>
  <c r="I744"/>
  <c r="J744"/>
  <c r="K744"/>
  <c r="L744"/>
  <c r="M744"/>
  <c r="N744"/>
  <c r="O744"/>
  <c r="P744"/>
  <c r="Q744"/>
  <c r="R744"/>
  <c r="S744"/>
  <c r="T744"/>
  <c r="U744"/>
  <c r="V744"/>
  <c r="W744"/>
  <c r="X744"/>
  <c r="Y744"/>
  <c r="Z744"/>
  <c r="AA744"/>
  <c r="AB744"/>
  <c r="AC744"/>
  <c r="AD744"/>
  <c r="AE744"/>
  <c r="AF744"/>
  <c r="AG744"/>
  <c r="AH744"/>
  <c r="AI744"/>
  <c r="AJ744"/>
  <c r="AK744"/>
  <c r="AL744"/>
  <c r="AM744"/>
  <c r="AN744"/>
  <c r="AO744"/>
  <c r="AP744"/>
  <c r="AQ744"/>
  <c r="AR744"/>
  <c r="AS744"/>
  <c r="AT744"/>
  <c r="AU744"/>
  <c r="AV744"/>
  <c r="AW744"/>
  <c r="AX744"/>
  <c r="AY744"/>
  <c r="AZ744"/>
  <c r="BA744"/>
  <c r="I739"/>
  <c r="J739"/>
  <c r="K739"/>
  <c r="L739"/>
  <c r="M739"/>
  <c r="N739"/>
  <c r="O739"/>
  <c r="P739"/>
  <c r="Q739"/>
  <c r="R739"/>
  <c r="S739"/>
  <c r="T739"/>
  <c r="U739"/>
  <c r="V739"/>
  <c r="W739"/>
  <c r="X739"/>
  <c r="Y739"/>
  <c r="Z739"/>
  <c r="AA739"/>
  <c r="AB739"/>
  <c r="AC739"/>
  <c r="AD739"/>
  <c r="AE739"/>
  <c r="AF739"/>
  <c r="AG739"/>
  <c r="AH739"/>
  <c r="AI739"/>
  <c r="AJ739"/>
  <c r="AK739"/>
  <c r="AL739"/>
  <c r="AM739"/>
  <c r="AN739"/>
  <c r="AO739"/>
  <c r="AP739"/>
  <c r="AQ739"/>
  <c r="AR739"/>
  <c r="AS739"/>
  <c r="AT739"/>
  <c r="AU739"/>
  <c r="AV739"/>
  <c r="AW739"/>
  <c r="AX739"/>
  <c r="AY739"/>
  <c r="AZ739"/>
  <c r="BA739"/>
  <c r="H739"/>
  <c r="H738" s="1"/>
  <c r="H549"/>
  <c r="H542" s="1"/>
  <c r="I549"/>
  <c r="I542" s="1"/>
  <c r="J549"/>
  <c r="J542" s="1"/>
  <c r="K549"/>
  <c r="K542" s="1"/>
  <c r="L549"/>
  <c r="L542" s="1"/>
  <c r="M549"/>
  <c r="M542" s="1"/>
  <c r="N549"/>
  <c r="N542" s="1"/>
  <c r="O549"/>
  <c r="O542" s="1"/>
  <c r="P549"/>
  <c r="P542" s="1"/>
  <c r="Q549"/>
  <c r="Q542" s="1"/>
  <c r="R549"/>
  <c r="R542" s="1"/>
  <c r="S549"/>
  <c r="S542" s="1"/>
  <c r="T549"/>
  <c r="T542" s="1"/>
  <c r="U549"/>
  <c r="U542" s="1"/>
  <c r="V549"/>
  <c r="V542" s="1"/>
  <c r="W549"/>
  <c r="W542" s="1"/>
  <c r="X549"/>
  <c r="X542" s="1"/>
  <c r="Y549"/>
  <c r="Y542" s="1"/>
  <c r="Z549"/>
  <c r="Z542" s="1"/>
  <c r="AA549"/>
  <c r="AA542" s="1"/>
  <c r="AB549"/>
  <c r="AB542" s="1"/>
  <c r="AC549"/>
  <c r="AC542" s="1"/>
  <c r="AD549"/>
  <c r="AD542" s="1"/>
  <c r="AE549"/>
  <c r="AE542" s="1"/>
  <c r="AF549"/>
  <c r="AF542" s="1"/>
  <c r="AG549"/>
  <c r="AG542" s="1"/>
  <c r="AH549"/>
  <c r="AH542" s="1"/>
  <c r="AI549"/>
  <c r="AI542" s="1"/>
  <c r="AJ549"/>
  <c r="AJ542" s="1"/>
  <c r="AK549"/>
  <c r="AK542" s="1"/>
  <c r="AL549"/>
  <c r="AL542" s="1"/>
  <c r="AM549"/>
  <c r="AM542" s="1"/>
  <c r="AN549"/>
  <c r="AN542" s="1"/>
  <c r="AO549"/>
  <c r="AO542" s="1"/>
  <c r="AP549"/>
  <c r="AP542" s="1"/>
  <c r="AQ549"/>
  <c r="AQ542" s="1"/>
  <c r="AR549"/>
  <c r="AR542" s="1"/>
  <c r="AS549"/>
  <c r="AS542" s="1"/>
  <c r="AT549"/>
  <c r="AT542" s="1"/>
  <c r="AU549"/>
  <c r="AU542" s="1"/>
  <c r="AV549"/>
  <c r="AV542" s="1"/>
  <c r="AW549"/>
  <c r="AW542" s="1"/>
  <c r="AX549"/>
  <c r="AX542" s="1"/>
  <c r="AY549"/>
  <c r="AY542" s="1"/>
  <c r="AZ549"/>
  <c r="AZ542" s="1"/>
  <c r="BA549"/>
  <c r="BA542" s="1"/>
  <c r="H550"/>
  <c r="H543" s="1"/>
  <c r="I550"/>
  <c r="I543" s="1"/>
  <c r="J550"/>
  <c r="J543" s="1"/>
  <c r="K550"/>
  <c r="K543" s="1"/>
  <c r="L550"/>
  <c r="L543" s="1"/>
  <c r="M550"/>
  <c r="M543" s="1"/>
  <c r="N550"/>
  <c r="N543" s="1"/>
  <c r="O550"/>
  <c r="O543" s="1"/>
  <c r="P550"/>
  <c r="P543" s="1"/>
  <c r="Q550"/>
  <c r="Q543" s="1"/>
  <c r="R550"/>
  <c r="R543" s="1"/>
  <c r="S550"/>
  <c r="S543" s="1"/>
  <c r="T550"/>
  <c r="T543" s="1"/>
  <c r="U550"/>
  <c r="U543" s="1"/>
  <c r="V550"/>
  <c r="V543" s="1"/>
  <c r="W550"/>
  <c r="W543" s="1"/>
  <c r="X550"/>
  <c r="X543" s="1"/>
  <c r="Y550"/>
  <c r="Y543" s="1"/>
  <c r="Z550"/>
  <c r="Z543" s="1"/>
  <c r="AA550"/>
  <c r="AA543" s="1"/>
  <c r="AB550"/>
  <c r="AB543" s="1"/>
  <c r="AC550"/>
  <c r="AC543" s="1"/>
  <c r="AD550"/>
  <c r="AD543" s="1"/>
  <c r="AE550"/>
  <c r="AE543" s="1"/>
  <c r="AF550"/>
  <c r="AF543" s="1"/>
  <c r="AG550"/>
  <c r="AG543" s="1"/>
  <c r="AH550"/>
  <c r="AH543" s="1"/>
  <c r="AI550"/>
  <c r="AI543" s="1"/>
  <c r="AJ550"/>
  <c r="AJ543" s="1"/>
  <c r="AK550"/>
  <c r="AK543" s="1"/>
  <c r="AL550"/>
  <c r="AL543" s="1"/>
  <c r="AM550"/>
  <c r="AM543" s="1"/>
  <c r="AN550"/>
  <c r="AN543" s="1"/>
  <c r="AO550"/>
  <c r="AO543" s="1"/>
  <c r="AP550"/>
  <c r="AP543" s="1"/>
  <c r="AQ550"/>
  <c r="AQ543" s="1"/>
  <c r="AR550"/>
  <c r="AR543" s="1"/>
  <c r="AS550"/>
  <c r="AS543" s="1"/>
  <c r="AT550"/>
  <c r="AT543" s="1"/>
  <c r="AU550"/>
  <c r="AU543" s="1"/>
  <c r="AV550"/>
  <c r="AV543" s="1"/>
  <c r="AW550"/>
  <c r="AW543" s="1"/>
  <c r="AX550"/>
  <c r="AX543" s="1"/>
  <c r="AY550"/>
  <c r="AY543" s="1"/>
  <c r="AZ550"/>
  <c r="AZ543" s="1"/>
  <c r="BA550"/>
  <c r="BA543" s="1"/>
  <c r="H551"/>
  <c r="H544" s="1"/>
  <c r="H726" s="1"/>
  <c r="I551"/>
  <c r="I544" s="1"/>
  <c r="I726" s="1"/>
  <c r="J551"/>
  <c r="J544" s="1"/>
  <c r="J726" s="1"/>
  <c r="K551"/>
  <c r="K544" s="1"/>
  <c r="K726" s="1"/>
  <c r="L551"/>
  <c r="L544" s="1"/>
  <c r="L726" s="1"/>
  <c r="M551"/>
  <c r="M544" s="1"/>
  <c r="M726" s="1"/>
  <c r="N551"/>
  <c r="N544" s="1"/>
  <c r="N726" s="1"/>
  <c r="O551"/>
  <c r="O544" s="1"/>
  <c r="O726" s="1"/>
  <c r="P551"/>
  <c r="P544" s="1"/>
  <c r="P726" s="1"/>
  <c r="Q551"/>
  <c r="Q544" s="1"/>
  <c r="Q726" s="1"/>
  <c r="R551"/>
  <c r="R544" s="1"/>
  <c r="R726" s="1"/>
  <c r="S551"/>
  <c r="S544" s="1"/>
  <c r="S726" s="1"/>
  <c r="T551"/>
  <c r="T544" s="1"/>
  <c r="T726" s="1"/>
  <c r="U551"/>
  <c r="U544" s="1"/>
  <c r="U726" s="1"/>
  <c r="V551"/>
  <c r="V544" s="1"/>
  <c r="V726" s="1"/>
  <c r="W551"/>
  <c r="W544" s="1"/>
  <c r="W726" s="1"/>
  <c r="X551"/>
  <c r="X544" s="1"/>
  <c r="X726" s="1"/>
  <c r="Y551"/>
  <c r="Y544" s="1"/>
  <c r="Y726" s="1"/>
  <c r="Z551"/>
  <c r="Z544" s="1"/>
  <c r="Z726" s="1"/>
  <c r="AA551"/>
  <c r="AA544" s="1"/>
  <c r="AA726" s="1"/>
  <c r="AB551"/>
  <c r="AB544" s="1"/>
  <c r="AB726" s="1"/>
  <c r="AC551"/>
  <c r="AC544" s="1"/>
  <c r="AC726" s="1"/>
  <c r="AD551"/>
  <c r="AD544" s="1"/>
  <c r="AD726" s="1"/>
  <c r="AE551"/>
  <c r="AE544" s="1"/>
  <c r="AE726" s="1"/>
  <c r="AF551"/>
  <c r="AF544" s="1"/>
  <c r="AF726" s="1"/>
  <c r="AG551"/>
  <c r="AG544" s="1"/>
  <c r="AG726" s="1"/>
  <c r="AH551"/>
  <c r="AH544" s="1"/>
  <c r="AH726" s="1"/>
  <c r="AI551"/>
  <c r="AI544" s="1"/>
  <c r="AI726" s="1"/>
  <c r="AJ551"/>
  <c r="AJ544" s="1"/>
  <c r="AJ726" s="1"/>
  <c r="AK551"/>
  <c r="AK544" s="1"/>
  <c r="AK726" s="1"/>
  <c r="AL551"/>
  <c r="AL544" s="1"/>
  <c r="AL726" s="1"/>
  <c r="AM551"/>
  <c r="AM544" s="1"/>
  <c r="AM726" s="1"/>
  <c r="AN551"/>
  <c r="AN544" s="1"/>
  <c r="AN726" s="1"/>
  <c r="AO551"/>
  <c r="AO544" s="1"/>
  <c r="AO726" s="1"/>
  <c r="AP551"/>
  <c r="AP544" s="1"/>
  <c r="AP726" s="1"/>
  <c r="AQ551"/>
  <c r="AQ544" s="1"/>
  <c r="AQ726" s="1"/>
  <c r="AR551"/>
  <c r="AR544" s="1"/>
  <c r="AR726" s="1"/>
  <c r="AS551"/>
  <c r="AS544" s="1"/>
  <c r="AS726" s="1"/>
  <c r="AT551"/>
  <c r="AT544" s="1"/>
  <c r="AT726" s="1"/>
  <c r="AT733" s="1"/>
  <c r="AU551"/>
  <c r="AU544" s="1"/>
  <c r="AU726" s="1"/>
  <c r="AU733" s="1"/>
  <c r="AV551"/>
  <c r="AV544" s="1"/>
  <c r="AV726" s="1"/>
  <c r="AV733" s="1"/>
  <c r="AW551"/>
  <c r="AW544" s="1"/>
  <c r="AW726" s="1"/>
  <c r="AW733" s="1"/>
  <c r="AX551"/>
  <c r="AX544" s="1"/>
  <c r="AX726" s="1"/>
  <c r="AX733" s="1"/>
  <c r="AY551"/>
  <c r="AY544" s="1"/>
  <c r="AY726" s="1"/>
  <c r="AY733" s="1"/>
  <c r="AZ551"/>
  <c r="AZ544" s="1"/>
  <c r="AZ726" s="1"/>
  <c r="AZ733" s="1"/>
  <c r="BA551"/>
  <c r="BA544" s="1"/>
  <c r="BA726" s="1"/>
  <c r="BA733" s="1"/>
  <c r="H552"/>
  <c r="H545" s="1"/>
  <c r="H727" s="1"/>
  <c r="I552"/>
  <c r="I545" s="1"/>
  <c r="I727" s="1"/>
  <c r="J552"/>
  <c r="J545" s="1"/>
  <c r="J727" s="1"/>
  <c r="K552"/>
  <c r="K545" s="1"/>
  <c r="K727" s="1"/>
  <c r="L552"/>
  <c r="L545" s="1"/>
  <c r="L727" s="1"/>
  <c r="M552"/>
  <c r="M545" s="1"/>
  <c r="M727" s="1"/>
  <c r="N552"/>
  <c r="N545" s="1"/>
  <c r="N727" s="1"/>
  <c r="O552"/>
  <c r="O545" s="1"/>
  <c r="O727" s="1"/>
  <c r="P552"/>
  <c r="P545" s="1"/>
  <c r="P727" s="1"/>
  <c r="Q552"/>
  <c r="Q545" s="1"/>
  <c r="Q727" s="1"/>
  <c r="R552"/>
  <c r="R545" s="1"/>
  <c r="R727" s="1"/>
  <c r="S552"/>
  <c r="S545" s="1"/>
  <c r="S727" s="1"/>
  <c r="T552"/>
  <c r="T545" s="1"/>
  <c r="T727" s="1"/>
  <c r="U552"/>
  <c r="U545" s="1"/>
  <c r="U727" s="1"/>
  <c r="V552"/>
  <c r="V545" s="1"/>
  <c r="V727" s="1"/>
  <c r="W552"/>
  <c r="W545" s="1"/>
  <c r="W727" s="1"/>
  <c r="X552"/>
  <c r="X545" s="1"/>
  <c r="X727" s="1"/>
  <c r="Y552"/>
  <c r="Y545" s="1"/>
  <c r="Y727" s="1"/>
  <c r="Z552"/>
  <c r="Z545" s="1"/>
  <c r="Z727" s="1"/>
  <c r="AA552"/>
  <c r="AA545" s="1"/>
  <c r="AA727" s="1"/>
  <c r="AB552"/>
  <c r="AB545" s="1"/>
  <c r="AB727" s="1"/>
  <c r="AC552"/>
  <c r="AC545" s="1"/>
  <c r="AC727" s="1"/>
  <c r="AD552"/>
  <c r="AD545" s="1"/>
  <c r="AD727" s="1"/>
  <c r="AE552"/>
  <c r="AE545" s="1"/>
  <c r="AE727" s="1"/>
  <c r="AF552"/>
  <c r="AF545" s="1"/>
  <c r="AF727" s="1"/>
  <c r="AG552"/>
  <c r="AG545" s="1"/>
  <c r="AG727" s="1"/>
  <c r="AH552"/>
  <c r="AH545" s="1"/>
  <c r="AH727" s="1"/>
  <c r="AI552"/>
  <c r="AI545" s="1"/>
  <c r="AI727" s="1"/>
  <c r="AJ552"/>
  <c r="AJ545" s="1"/>
  <c r="AJ727" s="1"/>
  <c r="AK552"/>
  <c r="AK545" s="1"/>
  <c r="AK727" s="1"/>
  <c r="AL552"/>
  <c r="AL545" s="1"/>
  <c r="AL727" s="1"/>
  <c r="AM552"/>
  <c r="AM545" s="1"/>
  <c r="AM727" s="1"/>
  <c r="AN552"/>
  <c r="AN545" s="1"/>
  <c r="AN727" s="1"/>
  <c r="AO552"/>
  <c r="AO545" s="1"/>
  <c r="AO727" s="1"/>
  <c r="AP552"/>
  <c r="AP545" s="1"/>
  <c r="AP727" s="1"/>
  <c r="AQ552"/>
  <c r="AQ545" s="1"/>
  <c r="AQ727" s="1"/>
  <c r="AR552"/>
  <c r="AR545" s="1"/>
  <c r="AR727" s="1"/>
  <c r="AS552"/>
  <c r="AS545" s="1"/>
  <c r="AS727" s="1"/>
  <c r="AT552"/>
  <c r="AT545" s="1"/>
  <c r="AT727" s="1"/>
  <c r="AU552"/>
  <c r="AU545" s="1"/>
  <c r="AU727" s="1"/>
  <c r="AV552"/>
  <c r="AV545" s="1"/>
  <c r="AV727" s="1"/>
  <c r="AW552"/>
  <c r="AW545" s="1"/>
  <c r="AW727" s="1"/>
  <c r="AX552"/>
  <c r="AX545" s="1"/>
  <c r="AX727" s="1"/>
  <c r="AY552"/>
  <c r="AY545" s="1"/>
  <c r="AY727" s="1"/>
  <c r="AZ552"/>
  <c r="AZ545" s="1"/>
  <c r="AZ727" s="1"/>
  <c r="BA552"/>
  <c r="BA545" s="1"/>
  <c r="BA727" s="1"/>
  <c r="BA734" s="1"/>
  <c r="H553"/>
  <c r="H546" s="1"/>
  <c r="H728" s="1"/>
  <c r="I553"/>
  <c r="I546" s="1"/>
  <c r="I728" s="1"/>
  <c r="J553"/>
  <c r="J546" s="1"/>
  <c r="J728" s="1"/>
  <c r="K553"/>
  <c r="K546" s="1"/>
  <c r="K728" s="1"/>
  <c r="L553"/>
  <c r="L546" s="1"/>
  <c r="L728" s="1"/>
  <c r="M553"/>
  <c r="M546" s="1"/>
  <c r="M728" s="1"/>
  <c r="N553"/>
  <c r="N546" s="1"/>
  <c r="N728" s="1"/>
  <c r="O553"/>
  <c r="O546" s="1"/>
  <c r="O728" s="1"/>
  <c r="P553"/>
  <c r="P546" s="1"/>
  <c r="P728" s="1"/>
  <c r="Q553"/>
  <c r="Q546" s="1"/>
  <c r="Q728" s="1"/>
  <c r="R553"/>
  <c r="R546" s="1"/>
  <c r="R728" s="1"/>
  <c r="S553"/>
  <c r="S546" s="1"/>
  <c r="S728" s="1"/>
  <c r="T553"/>
  <c r="T546" s="1"/>
  <c r="T728" s="1"/>
  <c r="U553"/>
  <c r="U546" s="1"/>
  <c r="U728" s="1"/>
  <c r="V553"/>
  <c r="V546" s="1"/>
  <c r="V728" s="1"/>
  <c r="W553"/>
  <c r="W546" s="1"/>
  <c r="W728" s="1"/>
  <c r="X553"/>
  <c r="X546" s="1"/>
  <c r="X728" s="1"/>
  <c r="Y553"/>
  <c r="Y546" s="1"/>
  <c r="Y728" s="1"/>
  <c r="Z553"/>
  <c r="Z546" s="1"/>
  <c r="Z728" s="1"/>
  <c r="AA553"/>
  <c r="AA546" s="1"/>
  <c r="AA728" s="1"/>
  <c r="AB553"/>
  <c r="AB546" s="1"/>
  <c r="AB728" s="1"/>
  <c r="AC553"/>
  <c r="AC546" s="1"/>
  <c r="AC728" s="1"/>
  <c r="AD553"/>
  <c r="AD546" s="1"/>
  <c r="AD728" s="1"/>
  <c r="AE553"/>
  <c r="AE546" s="1"/>
  <c r="AE728" s="1"/>
  <c r="AF553"/>
  <c r="AF546" s="1"/>
  <c r="AF728" s="1"/>
  <c r="AG553"/>
  <c r="AG546" s="1"/>
  <c r="AG728" s="1"/>
  <c r="AH553"/>
  <c r="AH546" s="1"/>
  <c r="AH728" s="1"/>
  <c r="AI553"/>
  <c r="AI546" s="1"/>
  <c r="AI728" s="1"/>
  <c r="AJ553"/>
  <c r="AJ546" s="1"/>
  <c r="AJ728" s="1"/>
  <c r="AK553"/>
  <c r="AK546" s="1"/>
  <c r="AK728" s="1"/>
  <c r="AL553"/>
  <c r="AL546" s="1"/>
  <c r="AL728" s="1"/>
  <c r="AM553"/>
  <c r="AM546" s="1"/>
  <c r="AM728" s="1"/>
  <c r="AN553"/>
  <c r="AN546" s="1"/>
  <c r="AN728" s="1"/>
  <c r="AO553"/>
  <c r="AO546" s="1"/>
  <c r="AO728" s="1"/>
  <c r="AP553"/>
  <c r="AP546" s="1"/>
  <c r="AP728" s="1"/>
  <c r="AQ553"/>
  <c r="AQ546" s="1"/>
  <c r="AQ728" s="1"/>
  <c r="AR553"/>
  <c r="AR546" s="1"/>
  <c r="AR728" s="1"/>
  <c r="AS553"/>
  <c r="AS546" s="1"/>
  <c r="AS728" s="1"/>
  <c r="AT553"/>
  <c r="AT546" s="1"/>
  <c r="AT728" s="1"/>
  <c r="AU553"/>
  <c r="AU546" s="1"/>
  <c r="AU728" s="1"/>
  <c r="AV553"/>
  <c r="AV546" s="1"/>
  <c r="AV728" s="1"/>
  <c r="AW553"/>
  <c r="AW546" s="1"/>
  <c r="AW728" s="1"/>
  <c r="AX553"/>
  <c r="AX546" s="1"/>
  <c r="AX728" s="1"/>
  <c r="AY553"/>
  <c r="AY546" s="1"/>
  <c r="AY728" s="1"/>
  <c r="AZ553"/>
  <c r="AZ546" s="1"/>
  <c r="AZ728" s="1"/>
  <c r="BA553"/>
  <c r="BA546" s="1"/>
  <c r="BA728" s="1"/>
  <c r="BA735" s="1"/>
  <c r="I548"/>
  <c r="I541" s="1"/>
  <c r="J548"/>
  <c r="J541" s="1"/>
  <c r="K548"/>
  <c r="K541" s="1"/>
  <c r="L548"/>
  <c r="L541" s="1"/>
  <c r="M548"/>
  <c r="M541" s="1"/>
  <c r="N548"/>
  <c r="N541" s="1"/>
  <c r="O548"/>
  <c r="O541" s="1"/>
  <c r="P548"/>
  <c r="P541" s="1"/>
  <c r="Q548"/>
  <c r="Q541" s="1"/>
  <c r="R548"/>
  <c r="R541" s="1"/>
  <c r="S548"/>
  <c r="S541" s="1"/>
  <c r="T548"/>
  <c r="T541" s="1"/>
  <c r="U548"/>
  <c r="U541" s="1"/>
  <c r="V548"/>
  <c r="V541" s="1"/>
  <c r="W548"/>
  <c r="W541" s="1"/>
  <c r="X548"/>
  <c r="X541" s="1"/>
  <c r="Y548"/>
  <c r="Y541" s="1"/>
  <c r="Z548"/>
  <c r="Z541" s="1"/>
  <c r="AA548"/>
  <c r="AA541" s="1"/>
  <c r="AB548"/>
  <c r="AB541" s="1"/>
  <c r="AC548"/>
  <c r="AC541" s="1"/>
  <c r="AD548"/>
  <c r="AD541" s="1"/>
  <c r="AE548"/>
  <c r="AE541" s="1"/>
  <c r="AF548"/>
  <c r="AF541" s="1"/>
  <c r="AG548"/>
  <c r="AG541" s="1"/>
  <c r="AH548"/>
  <c r="AH541" s="1"/>
  <c r="AI548"/>
  <c r="AI541" s="1"/>
  <c r="AJ548"/>
  <c r="AJ541" s="1"/>
  <c r="AK548"/>
  <c r="AK541" s="1"/>
  <c r="AL548"/>
  <c r="AL541" s="1"/>
  <c r="AM548"/>
  <c r="AM541" s="1"/>
  <c r="AN548"/>
  <c r="AN541" s="1"/>
  <c r="AO548"/>
  <c r="AO541" s="1"/>
  <c r="AP548"/>
  <c r="AP541" s="1"/>
  <c r="AQ548"/>
  <c r="AQ541" s="1"/>
  <c r="AR548"/>
  <c r="AR541" s="1"/>
  <c r="AS548"/>
  <c r="AS541" s="1"/>
  <c r="AT548"/>
  <c r="AT541" s="1"/>
  <c r="AU548"/>
  <c r="AU541" s="1"/>
  <c r="AV548"/>
  <c r="AV541" s="1"/>
  <c r="AW548"/>
  <c r="AW541" s="1"/>
  <c r="AX548"/>
  <c r="AX541" s="1"/>
  <c r="AY548"/>
  <c r="AY541" s="1"/>
  <c r="AZ548"/>
  <c r="AZ541" s="1"/>
  <c r="BA548"/>
  <c r="BA541" s="1"/>
  <c r="BA464"/>
  <c r="BA465"/>
  <c r="BA466"/>
  <c r="BA467"/>
  <c r="BA468"/>
  <c r="BA463"/>
  <c r="M464"/>
  <c r="O464"/>
  <c r="P464"/>
  <c r="R464"/>
  <c r="S464"/>
  <c r="U464"/>
  <c r="V464"/>
  <c r="W464"/>
  <c r="X464"/>
  <c r="Y464"/>
  <c r="AA464"/>
  <c r="AB464"/>
  <c r="AC464"/>
  <c r="AD464"/>
  <c r="AE464"/>
  <c r="AF464"/>
  <c r="AG464"/>
  <c r="AH464"/>
  <c r="AI464"/>
  <c r="AJ464"/>
  <c r="AK464"/>
  <c r="AL464"/>
  <c r="AM464"/>
  <c r="AN464"/>
  <c r="AP464"/>
  <c r="AQ464"/>
  <c r="AR464"/>
  <c r="AS464"/>
  <c r="AU464"/>
  <c r="AV464"/>
  <c r="AW464"/>
  <c r="AX464"/>
  <c r="AY464"/>
  <c r="AZ464"/>
  <c r="K465"/>
  <c r="L465"/>
  <c r="M465"/>
  <c r="O465"/>
  <c r="P465"/>
  <c r="R465"/>
  <c r="S465"/>
  <c r="U465"/>
  <c r="V465"/>
  <c r="W465"/>
  <c r="X465"/>
  <c r="Y465"/>
  <c r="Z465"/>
  <c r="AA465"/>
  <c r="AB465"/>
  <c r="AC465"/>
  <c r="AD465"/>
  <c r="AE465"/>
  <c r="AF465"/>
  <c r="AG465"/>
  <c r="AH465"/>
  <c r="AI465"/>
  <c r="AJ465"/>
  <c r="AK465"/>
  <c r="AL465"/>
  <c r="AM465"/>
  <c r="AN465"/>
  <c r="AO465"/>
  <c r="AP465"/>
  <c r="AQ465"/>
  <c r="AR465"/>
  <c r="AS465"/>
  <c r="AV465"/>
  <c r="AW465"/>
  <c r="AX465"/>
  <c r="AZ465"/>
  <c r="K536"/>
  <c r="K466" s="1"/>
  <c r="L536"/>
  <c r="L466" s="1"/>
  <c r="M536"/>
  <c r="M466" s="1"/>
  <c r="N536"/>
  <c r="N466" s="1"/>
  <c r="O536"/>
  <c r="O466" s="1"/>
  <c r="P536"/>
  <c r="P466" s="1"/>
  <c r="Q536"/>
  <c r="Q466" s="1"/>
  <c r="R536"/>
  <c r="S536"/>
  <c r="S466" s="1"/>
  <c r="T536"/>
  <c r="T466" s="1"/>
  <c r="U536"/>
  <c r="U466" s="1"/>
  <c r="V536"/>
  <c r="V466" s="1"/>
  <c r="W536"/>
  <c r="W466" s="1"/>
  <c r="X536"/>
  <c r="X466" s="1"/>
  <c r="Y536"/>
  <c r="Y466" s="1"/>
  <c r="Z536"/>
  <c r="Z466" s="1"/>
  <c r="AA536"/>
  <c r="AA466" s="1"/>
  <c r="AB536"/>
  <c r="AB466" s="1"/>
  <c r="AC536"/>
  <c r="AC466" s="1"/>
  <c r="AD536"/>
  <c r="AD466" s="1"/>
  <c r="AE536"/>
  <c r="AE466" s="1"/>
  <c r="AF536"/>
  <c r="AF466" s="1"/>
  <c r="AG536"/>
  <c r="AG466" s="1"/>
  <c r="AH536"/>
  <c r="AH466" s="1"/>
  <c r="AI536"/>
  <c r="AI466" s="1"/>
  <c r="AJ536"/>
  <c r="AJ466" s="1"/>
  <c r="AK536"/>
  <c r="AK466" s="1"/>
  <c r="AL536"/>
  <c r="AL466" s="1"/>
  <c r="AM536"/>
  <c r="AM466" s="1"/>
  <c r="AN536"/>
  <c r="AN466" s="1"/>
  <c r="AO536"/>
  <c r="AO466" s="1"/>
  <c r="AP536"/>
  <c r="AP466" s="1"/>
  <c r="AQ536"/>
  <c r="AQ466" s="1"/>
  <c r="AR536"/>
  <c r="AR466" s="1"/>
  <c r="AS536"/>
  <c r="AS466" s="1"/>
  <c r="AT466"/>
  <c r="AU466"/>
  <c r="AV466"/>
  <c r="AW466"/>
  <c r="AX466"/>
  <c r="AY466"/>
  <c r="AZ466"/>
  <c r="K537"/>
  <c r="K467" s="1"/>
  <c r="L537"/>
  <c r="L467" s="1"/>
  <c r="M537"/>
  <c r="M467" s="1"/>
  <c r="N537"/>
  <c r="N467" s="1"/>
  <c r="O537"/>
  <c r="O467" s="1"/>
  <c r="P537"/>
  <c r="P467" s="1"/>
  <c r="Q537"/>
  <c r="Q467" s="1"/>
  <c r="R537"/>
  <c r="R467" s="1"/>
  <c r="S537"/>
  <c r="S467" s="1"/>
  <c r="T537"/>
  <c r="T467" s="1"/>
  <c r="U537"/>
  <c r="U467" s="1"/>
  <c r="V537"/>
  <c r="V467" s="1"/>
  <c r="W537"/>
  <c r="W467" s="1"/>
  <c r="X537"/>
  <c r="X467" s="1"/>
  <c r="Y537"/>
  <c r="Y467" s="1"/>
  <c r="Z537"/>
  <c r="Z467" s="1"/>
  <c r="AA537"/>
  <c r="AA467" s="1"/>
  <c r="AB537"/>
  <c r="AB467" s="1"/>
  <c r="AC537"/>
  <c r="AC467" s="1"/>
  <c r="AD537"/>
  <c r="AD467" s="1"/>
  <c r="AE537"/>
  <c r="AE467" s="1"/>
  <c r="AF537"/>
  <c r="AF467" s="1"/>
  <c r="AG537"/>
  <c r="AG467" s="1"/>
  <c r="AH537"/>
  <c r="AH467" s="1"/>
  <c r="AI537"/>
  <c r="AI467" s="1"/>
  <c r="AJ537"/>
  <c r="AJ467" s="1"/>
  <c r="AK537"/>
  <c r="AK467" s="1"/>
  <c r="AL537"/>
  <c r="AL467" s="1"/>
  <c r="AM537"/>
  <c r="AM467" s="1"/>
  <c r="AN537"/>
  <c r="AN467" s="1"/>
  <c r="AO537"/>
  <c r="AO467" s="1"/>
  <c r="AP537"/>
  <c r="AP467" s="1"/>
  <c r="AQ537"/>
  <c r="AQ467" s="1"/>
  <c r="AR537"/>
  <c r="AR467" s="1"/>
  <c r="AS537"/>
  <c r="AS467" s="1"/>
  <c r="AT467"/>
  <c r="AU467"/>
  <c r="AV467"/>
  <c r="AW467"/>
  <c r="AX467"/>
  <c r="AY467"/>
  <c r="AZ467"/>
  <c r="K538"/>
  <c r="K468" s="1"/>
  <c r="L538"/>
  <c r="L468" s="1"/>
  <c r="M538"/>
  <c r="M468" s="1"/>
  <c r="N538"/>
  <c r="N468" s="1"/>
  <c r="O538"/>
  <c r="O468" s="1"/>
  <c r="P538"/>
  <c r="P468" s="1"/>
  <c r="Q538"/>
  <c r="Q468" s="1"/>
  <c r="R538"/>
  <c r="R468" s="1"/>
  <c r="S538"/>
  <c r="S468" s="1"/>
  <c r="T538"/>
  <c r="T468" s="1"/>
  <c r="U538"/>
  <c r="U468" s="1"/>
  <c r="V538"/>
  <c r="V468" s="1"/>
  <c r="W538"/>
  <c r="W468" s="1"/>
  <c r="X538"/>
  <c r="X468" s="1"/>
  <c r="Y538"/>
  <c r="Y468" s="1"/>
  <c r="Z538"/>
  <c r="Z468" s="1"/>
  <c r="AA538"/>
  <c r="AA468" s="1"/>
  <c r="AB538"/>
  <c r="AB468" s="1"/>
  <c r="AC538"/>
  <c r="AC468" s="1"/>
  <c r="AD538"/>
  <c r="AD468" s="1"/>
  <c r="AE538"/>
  <c r="AE468" s="1"/>
  <c r="AF538"/>
  <c r="AF468" s="1"/>
  <c r="AG538"/>
  <c r="AG468" s="1"/>
  <c r="AH538"/>
  <c r="AH468" s="1"/>
  <c r="AI538"/>
  <c r="AI468" s="1"/>
  <c r="AJ538"/>
  <c r="AJ468" s="1"/>
  <c r="AK538"/>
  <c r="AK468" s="1"/>
  <c r="AL538"/>
  <c r="AL468" s="1"/>
  <c r="AM538"/>
  <c r="AM468" s="1"/>
  <c r="AN538"/>
  <c r="AN468" s="1"/>
  <c r="AO538"/>
  <c r="AO468" s="1"/>
  <c r="AP538"/>
  <c r="AP468" s="1"/>
  <c r="AQ538"/>
  <c r="AQ468" s="1"/>
  <c r="AR538"/>
  <c r="AR468" s="1"/>
  <c r="AS538"/>
  <c r="AS468" s="1"/>
  <c r="AT538"/>
  <c r="AT468" s="1"/>
  <c r="AU538"/>
  <c r="AU468" s="1"/>
  <c r="AV538"/>
  <c r="AV468" s="1"/>
  <c r="AW538"/>
  <c r="AW468" s="1"/>
  <c r="AX538"/>
  <c r="AX468" s="1"/>
  <c r="AY538"/>
  <c r="AY468" s="1"/>
  <c r="AZ538"/>
  <c r="AZ468" s="1"/>
  <c r="L463"/>
  <c r="M463"/>
  <c r="N463"/>
  <c r="O463"/>
  <c r="P463"/>
  <c r="Q463"/>
  <c r="R463"/>
  <c r="S463"/>
  <c r="T463"/>
  <c r="U463"/>
  <c r="V463"/>
  <c r="W463"/>
  <c r="X463"/>
  <c r="Y463"/>
  <c r="Z463"/>
  <c r="AA463"/>
  <c r="AB463"/>
  <c r="AC463"/>
  <c r="AD463"/>
  <c r="AE463"/>
  <c r="AF463"/>
  <c r="AG463"/>
  <c r="AH463"/>
  <c r="AI463"/>
  <c r="AJ463"/>
  <c r="AK463"/>
  <c r="AL463"/>
  <c r="AM463"/>
  <c r="AN463"/>
  <c r="AO463"/>
  <c r="AP463"/>
  <c r="AQ463"/>
  <c r="AR463"/>
  <c r="AS463"/>
  <c r="AT463"/>
  <c r="AU463"/>
  <c r="AV463"/>
  <c r="AW463"/>
  <c r="AX463"/>
  <c r="AY463"/>
  <c r="AZ463"/>
  <c r="K463"/>
  <c r="F517"/>
  <c r="E517"/>
  <c r="F516"/>
  <c r="E516"/>
  <c r="F515"/>
  <c r="E515"/>
  <c r="F514"/>
  <c r="F513"/>
  <c r="F512"/>
  <c r="E512"/>
  <c r="AZ511"/>
  <c r="AY511"/>
  <c r="AW511"/>
  <c r="AV511"/>
  <c r="AU511"/>
  <c r="AT511"/>
  <c r="AR511"/>
  <c r="AQ511"/>
  <c r="AP511"/>
  <c r="AO511"/>
  <c r="AM511"/>
  <c r="AL511"/>
  <c r="AK511"/>
  <c r="AJ511"/>
  <c r="AH511"/>
  <c r="AG511"/>
  <c r="AF511"/>
  <c r="AE511"/>
  <c r="AC511"/>
  <c r="AB511"/>
  <c r="AA511"/>
  <c r="Z511"/>
  <c r="X511"/>
  <c r="W511"/>
  <c r="U511"/>
  <c r="T511"/>
  <c r="R511"/>
  <c r="Q511"/>
  <c r="O511"/>
  <c r="N511"/>
  <c r="T535"/>
  <c r="Q465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H91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H84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H77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H70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H63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H56"/>
  <c r="Q35"/>
  <c r="W35"/>
  <c r="AE35"/>
  <c r="AG35"/>
  <c r="AU35"/>
  <c r="AW35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H42"/>
  <c r="I35"/>
  <c r="L35"/>
  <c r="O35"/>
  <c r="R35"/>
  <c r="U35"/>
  <c r="X35"/>
  <c r="AA35"/>
  <c r="AC35"/>
  <c r="AF35"/>
  <c r="AH35"/>
  <c r="AK35"/>
  <c r="AM35"/>
  <c r="AQ35"/>
  <c r="AT35"/>
  <c r="AV35"/>
  <c r="AY35"/>
  <c r="F473"/>
  <c r="F474"/>
  <c r="F470"/>
  <c r="F472"/>
  <c r="AZ469"/>
  <c r="H777"/>
  <c r="I777"/>
  <c r="J777"/>
  <c r="K777"/>
  <c r="L777"/>
  <c r="M777"/>
  <c r="N777"/>
  <c r="O777"/>
  <c r="P777"/>
  <c r="Q777"/>
  <c r="R777"/>
  <c r="S777"/>
  <c r="T777"/>
  <c r="U777"/>
  <c r="V777"/>
  <c r="W777"/>
  <c r="X777"/>
  <c r="Y777"/>
  <c r="Z777"/>
  <c r="AA777"/>
  <c r="AB777"/>
  <c r="AC777"/>
  <c r="AD777"/>
  <c r="AE777"/>
  <c r="AF777"/>
  <c r="AG777"/>
  <c r="AH777"/>
  <c r="AI777"/>
  <c r="AJ777"/>
  <c r="AK777"/>
  <c r="AL777"/>
  <c r="AM777"/>
  <c r="AN777"/>
  <c r="AO777"/>
  <c r="AP777"/>
  <c r="AQ777"/>
  <c r="AR777"/>
  <c r="AS777"/>
  <c r="AT777"/>
  <c r="AU777"/>
  <c r="AV777"/>
  <c r="AW777"/>
  <c r="AX777"/>
  <c r="AY777"/>
  <c r="AZ777"/>
  <c r="BA777"/>
  <c r="J773"/>
  <c r="M773"/>
  <c r="P773"/>
  <c r="S773"/>
  <c r="V773"/>
  <c r="Y773"/>
  <c r="AD773"/>
  <c r="AI773"/>
  <c r="AN773"/>
  <c r="AS773"/>
  <c r="AX773"/>
  <c r="BA773"/>
  <c r="I834"/>
  <c r="J834"/>
  <c r="K834"/>
  <c r="L834"/>
  <c r="M834"/>
  <c r="O834"/>
  <c r="P834"/>
  <c r="Q834"/>
  <c r="R834"/>
  <c r="S834"/>
  <c r="U834"/>
  <c r="V834"/>
  <c r="W834"/>
  <c r="X834"/>
  <c r="Y834"/>
  <c r="AA834"/>
  <c r="AC834"/>
  <c r="AD834"/>
  <c r="AE834"/>
  <c r="AF834"/>
  <c r="AG834"/>
  <c r="AH834"/>
  <c r="AI834"/>
  <c r="AK834"/>
  <c r="AM834"/>
  <c r="AN834"/>
  <c r="AO834"/>
  <c r="AP834"/>
  <c r="AQ834"/>
  <c r="AR834"/>
  <c r="AS834"/>
  <c r="AW834"/>
  <c r="AX834"/>
  <c r="AY834"/>
  <c r="AZ834"/>
  <c r="BA834"/>
  <c r="J835"/>
  <c r="K835"/>
  <c r="L835"/>
  <c r="M835"/>
  <c r="N835"/>
  <c r="O835"/>
  <c r="P835"/>
  <c r="Q835"/>
  <c r="R835"/>
  <c r="S835"/>
  <c r="T835"/>
  <c r="U835"/>
  <c r="V835"/>
  <c r="W835"/>
  <c r="X835"/>
  <c r="Y835"/>
  <c r="Z835"/>
  <c r="AA835"/>
  <c r="AB835"/>
  <c r="AC835"/>
  <c r="AD835"/>
  <c r="AE835"/>
  <c r="AF835"/>
  <c r="AG835"/>
  <c r="AH835"/>
  <c r="AI835"/>
  <c r="AJ835"/>
  <c r="AK835"/>
  <c r="AL835"/>
  <c r="AM835"/>
  <c r="AN835"/>
  <c r="AO835"/>
  <c r="AP835"/>
  <c r="AQ835"/>
  <c r="AR835"/>
  <c r="AS835"/>
  <c r="AT835"/>
  <c r="AW835"/>
  <c r="AX835"/>
  <c r="AY835"/>
  <c r="AZ835"/>
  <c r="BA835"/>
  <c r="I836"/>
  <c r="J836"/>
  <c r="K836"/>
  <c r="L836"/>
  <c r="M836"/>
  <c r="N836"/>
  <c r="O836"/>
  <c r="P836"/>
  <c r="Q836"/>
  <c r="R836"/>
  <c r="S836"/>
  <c r="T836"/>
  <c r="U836"/>
  <c r="V836"/>
  <c r="W836"/>
  <c r="X836"/>
  <c r="Y836"/>
  <c r="Z836"/>
  <c r="AA836"/>
  <c r="AB836"/>
  <c r="AC836"/>
  <c r="AD836"/>
  <c r="AE836"/>
  <c r="AF836"/>
  <c r="AG836"/>
  <c r="AH836"/>
  <c r="AI836"/>
  <c r="AJ836"/>
  <c r="AK836"/>
  <c r="AL836"/>
  <c r="AM836"/>
  <c r="AN836"/>
  <c r="AO836"/>
  <c r="AP836"/>
  <c r="AQ836"/>
  <c r="AR836"/>
  <c r="AS836"/>
  <c r="AT836"/>
  <c r="AV836"/>
  <c r="AW836"/>
  <c r="AX836"/>
  <c r="AY836"/>
  <c r="AZ836"/>
  <c r="BA836"/>
  <c r="I837"/>
  <c r="J837"/>
  <c r="K837"/>
  <c r="L837"/>
  <c r="M837"/>
  <c r="N837"/>
  <c r="O837"/>
  <c r="P837"/>
  <c r="Q837"/>
  <c r="R837"/>
  <c r="S837"/>
  <c r="T837"/>
  <c r="U837"/>
  <c r="V837"/>
  <c r="W837"/>
  <c r="X837"/>
  <c r="Y837"/>
  <c r="Z837"/>
  <c r="AA837"/>
  <c r="AB837"/>
  <c r="AC837"/>
  <c r="AD837"/>
  <c r="AE837"/>
  <c r="AF837"/>
  <c r="AG837"/>
  <c r="AH837"/>
  <c r="AI837"/>
  <c r="AJ837"/>
  <c r="AK837"/>
  <c r="AL837"/>
  <c r="AM837"/>
  <c r="AN837"/>
  <c r="AO837"/>
  <c r="AP837"/>
  <c r="AQ837"/>
  <c r="AR837"/>
  <c r="AS837"/>
  <c r="AT837"/>
  <c r="AV837"/>
  <c r="AW837"/>
  <c r="AX837"/>
  <c r="AY837"/>
  <c r="AZ837"/>
  <c r="BA837"/>
  <c r="I838"/>
  <c r="J838"/>
  <c r="K838"/>
  <c r="L838"/>
  <c r="M838"/>
  <c r="N838"/>
  <c r="O838"/>
  <c r="P838"/>
  <c r="Q838"/>
  <c r="R838"/>
  <c r="S838"/>
  <c r="T838"/>
  <c r="U838"/>
  <c r="V838"/>
  <c r="W838"/>
  <c r="X838"/>
  <c r="Y838"/>
  <c r="Z838"/>
  <c r="AA838"/>
  <c r="AB838"/>
  <c r="AC838"/>
  <c r="AD838"/>
  <c r="AE838"/>
  <c r="AF838"/>
  <c r="AG838"/>
  <c r="AH838"/>
  <c r="AI838"/>
  <c r="AJ838"/>
  <c r="AK838"/>
  <c r="AL838"/>
  <c r="AM838"/>
  <c r="AN838"/>
  <c r="AO838"/>
  <c r="AP838"/>
  <c r="AQ838"/>
  <c r="AR838"/>
  <c r="AS838"/>
  <c r="AT838"/>
  <c r="AV838"/>
  <c r="AW838"/>
  <c r="AX838"/>
  <c r="AY838"/>
  <c r="AZ838"/>
  <c r="BA838"/>
  <c r="I833"/>
  <c r="J833"/>
  <c r="L833"/>
  <c r="M833"/>
  <c r="N833"/>
  <c r="O833"/>
  <c r="P833"/>
  <c r="R833"/>
  <c r="S833"/>
  <c r="T833"/>
  <c r="U833"/>
  <c r="V833"/>
  <c r="X833"/>
  <c r="Y833"/>
  <c r="Z833"/>
  <c r="AA833"/>
  <c r="AB833"/>
  <c r="AC833"/>
  <c r="AD833"/>
  <c r="AF833"/>
  <c r="AH833"/>
  <c r="AI833"/>
  <c r="AJ833"/>
  <c r="AK833"/>
  <c r="AL833"/>
  <c r="AM833"/>
  <c r="AN833"/>
  <c r="AP833"/>
  <c r="AR833"/>
  <c r="AS833"/>
  <c r="AT833"/>
  <c r="AV833"/>
  <c r="AW833"/>
  <c r="AX833"/>
  <c r="AZ833"/>
  <c r="BA833"/>
  <c r="H833"/>
  <c r="F789"/>
  <c r="E789"/>
  <c r="F788"/>
  <c r="E788"/>
  <c r="F787"/>
  <c r="E787"/>
  <c r="F786"/>
  <c r="E786"/>
  <c r="F785"/>
  <c r="E785"/>
  <c r="F784"/>
  <c r="E784"/>
  <c r="AZ783"/>
  <c r="AY783"/>
  <c r="AW783"/>
  <c r="AV783"/>
  <c r="AT783"/>
  <c r="AR783"/>
  <c r="AQ783"/>
  <c r="AP783"/>
  <c r="AO783"/>
  <c r="AM783"/>
  <c r="AL783"/>
  <c r="AK783"/>
  <c r="AJ783"/>
  <c r="AH783"/>
  <c r="AG783"/>
  <c r="AF783"/>
  <c r="AE783"/>
  <c r="AC783"/>
  <c r="AB783"/>
  <c r="AA783"/>
  <c r="Z783"/>
  <c r="X783"/>
  <c r="W783"/>
  <c r="U783"/>
  <c r="T783"/>
  <c r="R783"/>
  <c r="Q783"/>
  <c r="O783"/>
  <c r="N783"/>
  <c r="L783"/>
  <c r="K783"/>
  <c r="I783"/>
  <c r="I775"/>
  <c r="J775"/>
  <c r="K775"/>
  <c r="L775"/>
  <c r="M775"/>
  <c r="O775"/>
  <c r="P775"/>
  <c r="Q775"/>
  <c r="R775"/>
  <c r="S775"/>
  <c r="U775"/>
  <c r="V775"/>
  <c r="W775"/>
  <c r="X775"/>
  <c r="Y775"/>
  <c r="AA775"/>
  <c r="AC775"/>
  <c r="AD775"/>
  <c r="AE775"/>
  <c r="AF775"/>
  <c r="AG775"/>
  <c r="AH775"/>
  <c r="AI775"/>
  <c r="AK775"/>
  <c r="AM775"/>
  <c r="AN775"/>
  <c r="AO775"/>
  <c r="AP775"/>
  <c r="AQ775"/>
  <c r="AR775"/>
  <c r="AS775"/>
  <c r="AU775"/>
  <c r="AW775"/>
  <c r="AX775"/>
  <c r="AY775"/>
  <c r="AZ775"/>
  <c r="BA775"/>
  <c r="J776"/>
  <c r="K776"/>
  <c r="L776"/>
  <c r="M776"/>
  <c r="N776"/>
  <c r="O776"/>
  <c r="P776"/>
  <c r="Q776"/>
  <c r="R776"/>
  <c r="S776"/>
  <c r="T776"/>
  <c r="U776"/>
  <c r="V776"/>
  <c r="W776"/>
  <c r="X776"/>
  <c r="Y776"/>
  <c r="Z776"/>
  <c r="AA776"/>
  <c r="AB776"/>
  <c r="AC776"/>
  <c r="AD776"/>
  <c r="AE776"/>
  <c r="AF776"/>
  <c r="AG776"/>
  <c r="AH776"/>
  <c r="AI776"/>
  <c r="AJ776"/>
  <c r="AK776"/>
  <c r="AL776"/>
  <c r="AM776"/>
  <c r="AN776"/>
  <c r="AO776"/>
  <c r="AP776"/>
  <c r="AQ776"/>
  <c r="AR776"/>
  <c r="AS776"/>
  <c r="AT776"/>
  <c r="AU776"/>
  <c r="AV776"/>
  <c r="AW776"/>
  <c r="AX776"/>
  <c r="AY776"/>
  <c r="AZ776"/>
  <c r="BA776"/>
  <c r="H771"/>
  <c r="I771"/>
  <c r="I778" s="1"/>
  <c r="J771"/>
  <c r="J778" s="1"/>
  <c r="K771"/>
  <c r="K778" s="1"/>
  <c r="L771"/>
  <c r="L778" s="1"/>
  <c r="M771"/>
  <c r="M778" s="1"/>
  <c r="N771"/>
  <c r="N778" s="1"/>
  <c r="O771"/>
  <c r="O778" s="1"/>
  <c r="P771"/>
  <c r="P778" s="1"/>
  <c r="Q771"/>
  <c r="Q778" s="1"/>
  <c r="R771"/>
  <c r="R778" s="1"/>
  <c r="S771"/>
  <c r="S778" s="1"/>
  <c r="T771"/>
  <c r="T778" s="1"/>
  <c r="U771"/>
  <c r="U778" s="1"/>
  <c r="V771"/>
  <c r="V778" s="1"/>
  <c r="W771"/>
  <c r="W778" s="1"/>
  <c r="X771"/>
  <c r="X778" s="1"/>
  <c r="Y771"/>
  <c r="Y778" s="1"/>
  <c r="Z771"/>
  <c r="Z778" s="1"/>
  <c r="AA771"/>
  <c r="AA778" s="1"/>
  <c r="AB771"/>
  <c r="AB778" s="1"/>
  <c r="AC771"/>
  <c r="AC778" s="1"/>
  <c r="AD771"/>
  <c r="AD778" s="1"/>
  <c r="AE771"/>
  <c r="AE778" s="1"/>
  <c r="AF771"/>
  <c r="AF778" s="1"/>
  <c r="AG771"/>
  <c r="AG778" s="1"/>
  <c r="AH771"/>
  <c r="AH778" s="1"/>
  <c r="AI771"/>
  <c r="AI778" s="1"/>
  <c r="AJ771"/>
  <c r="AJ778" s="1"/>
  <c r="AK771"/>
  <c r="AK778" s="1"/>
  <c r="AL771"/>
  <c r="AL778" s="1"/>
  <c r="AM771"/>
  <c r="AM778" s="1"/>
  <c r="AN771"/>
  <c r="AN778" s="1"/>
  <c r="AO771"/>
  <c r="AO778" s="1"/>
  <c r="AP771"/>
  <c r="AP778" s="1"/>
  <c r="AQ771"/>
  <c r="AQ778" s="1"/>
  <c r="AR771"/>
  <c r="AR778" s="1"/>
  <c r="AS771"/>
  <c r="AS778" s="1"/>
  <c r="AT771"/>
  <c r="AT778" s="1"/>
  <c r="AU771"/>
  <c r="AU778" s="1"/>
  <c r="AV771"/>
  <c r="AV778" s="1"/>
  <c r="AW771"/>
  <c r="AW778" s="1"/>
  <c r="AX771"/>
  <c r="AX778" s="1"/>
  <c r="AY771"/>
  <c r="AY778" s="1"/>
  <c r="AZ771"/>
  <c r="AZ778" s="1"/>
  <c r="BA771"/>
  <c r="BA778" s="1"/>
  <c r="H772"/>
  <c r="I772"/>
  <c r="J772"/>
  <c r="J779" s="1"/>
  <c r="K772"/>
  <c r="K779" s="1"/>
  <c r="L772"/>
  <c r="L779" s="1"/>
  <c r="M772"/>
  <c r="M779" s="1"/>
  <c r="N772"/>
  <c r="N779" s="1"/>
  <c r="O772"/>
  <c r="O779" s="1"/>
  <c r="P772"/>
  <c r="P779" s="1"/>
  <c r="Q772"/>
  <c r="Q779" s="1"/>
  <c r="R772"/>
  <c r="R779" s="1"/>
  <c r="S772"/>
  <c r="S779" s="1"/>
  <c r="T772"/>
  <c r="T779" s="1"/>
  <c r="U772"/>
  <c r="U779" s="1"/>
  <c r="V772"/>
  <c r="V779" s="1"/>
  <c r="W772"/>
  <c r="W779" s="1"/>
  <c r="X772"/>
  <c r="X779" s="1"/>
  <c r="Y772"/>
  <c r="Y779" s="1"/>
  <c r="Z772"/>
  <c r="Z779" s="1"/>
  <c r="AA772"/>
  <c r="AA779" s="1"/>
  <c r="AB772"/>
  <c r="AB779" s="1"/>
  <c r="AC772"/>
  <c r="AC779" s="1"/>
  <c r="AD772"/>
  <c r="AD779" s="1"/>
  <c r="AE772"/>
  <c r="AE779" s="1"/>
  <c r="AF772"/>
  <c r="AF779" s="1"/>
  <c r="AG772"/>
  <c r="AG779" s="1"/>
  <c r="AH772"/>
  <c r="AH779" s="1"/>
  <c r="AI772"/>
  <c r="AI779" s="1"/>
  <c r="AJ772"/>
  <c r="AJ779" s="1"/>
  <c r="AK772"/>
  <c r="AK779" s="1"/>
  <c r="AL772"/>
  <c r="AL779" s="1"/>
  <c r="AM772"/>
  <c r="AM779" s="1"/>
  <c r="AN772"/>
  <c r="AN779" s="1"/>
  <c r="AO772"/>
  <c r="AO779" s="1"/>
  <c r="AP772"/>
  <c r="AP779" s="1"/>
  <c r="AQ772"/>
  <c r="AQ779" s="1"/>
  <c r="AR772"/>
  <c r="AR779" s="1"/>
  <c r="AS772"/>
  <c r="AS779" s="1"/>
  <c r="AT772"/>
  <c r="AT779" s="1"/>
  <c r="AU772"/>
  <c r="AU779" s="1"/>
  <c r="AU16" s="1"/>
  <c r="AU31" s="1"/>
  <c r="AV772"/>
  <c r="AV779" s="1"/>
  <c r="AW772"/>
  <c r="AW779" s="1"/>
  <c r="AX772"/>
  <c r="AX779" s="1"/>
  <c r="AY772"/>
  <c r="AY779" s="1"/>
  <c r="AZ772"/>
  <c r="AZ779" s="1"/>
  <c r="BA772"/>
  <c r="BA779" s="1"/>
  <c r="I774"/>
  <c r="J774"/>
  <c r="M774"/>
  <c r="N774"/>
  <c r="O774"/>
  <c r="P774"/>
  <c r="R774"/>
  <c r="S774"/>
  <c r="T774"/>
  <c r="U774"/>
  <c r="V774"/>
  <c r="Y774"/>
  <c r="Z774"/>
  <c r="AA774"/>
  <c r="AB774"/>
  <c r="AC774"/>
  <c r="AD774"/>
  <c r="AF774"/>
  <c r="AH774"/>
  <c r="AI774"/>
  <c r="AJ774"/>
  <c r="AK774"/>
  <c r="AL774"/>
  <c r="AM774"/>
  <c r="AN774"/>
  <c r="AP774"/>
  <c r="AS774"/>
  <c r="AT774"/>
  <c r="AU774"/>
  <c r="AV774"/>
  <c r="AW774"/>
  <c r="AX774"/>
  <c r="AZ774"/>
  <c r="BA774"/>
  <c r="H774"/>
  <c r="F770"/>
  <c r="E770"/>
  <c r="F758"/>
  <c r="E758"/>
  <c r="F757"/>
  <c r="E757"/>
  <c r="F756"/>
  <c r="E756"/>
  <c r="F755"/>
  <c r="E755"/>
  <c r="F754"/>
  <c r="E754"/>
  <c r="F753"/>
  <c r="E753"/>
  <c r="AZ752"/>
  <c r="AY752"/>
  <c r="AW752"/>
  <c r="AV752"/>
  <c r="AU752"/>
  <c r="AT752"/>
  <c r="AR752"/>
  <c r="AQ752"/>
  <c r="AP752"/>
  <c r="AO752"/>
  <c r="AM752"/>
  <c r="AL752"/>
  <c r="AK752"/>
  <c r="AJ752"/>
  <c r="AH752"/>
  <c r="AG752"/>
  <c r="AF752"/>
  <c r="AE752"/>
  <c r="AC752"/>
  <c r="AB752"/>
  <c r="AA752"/>
  <c r="Z752"/>
  <c r="X752"/>
  <c r="W752"/>
  <c r="U752"/>
  <c r="T752"/>
  <c r="R752"/>
  <c r="Q752"/>
  <c r="O752"/>
  <c r="N752"/>
  <c r="L752"/>
  <c r="K752"/>
  <c r="I752"/>
  <c r="H752"/>
  <c r="F751"/>
  <c r="E751"/>
  <c r="F750"/>
  <c r="E750"/>
  <c r="F749"/>
  <c r="E749"/>
  <c r="F748"/>
  <c r="E748"/>
  <c r="F747"/>
  <c r="E747"/>
  <c r="F746"/>
  <c r="E746"/>
  <c r="AZ745"/>
  <c r="AY745"/>
  <c r="AW745"/>
  <c r="AV745"/>
  <c r="AU745"/>
  <c r="AT745"/>
  <c r="AR745"/>
  <c r="AQ745"/>
  <c r="AP745"/>
  <c r="AO745"/>
  <c r="AM745"/>
  <c r="AL745"/>
  <c r="AK745"/>
  <c r="AJ745"/>
  <c r="AH745"/>
  <c r="AG745"/>
  <c r="AF745"/>
  <c r="AE745"/>
  <c r="AC745"/>
  <c r="AB745"/>
  <c r="AA745"/>
  <c r="Z745"/>
  <c r="X745"/>
  <c r="W745"/>
  <c r="U745"/>
  <c r="T745"/>
  <c r="R745"/>
  <c r="Q745"/>
  <c r="O745"/>
  <c r="N745"/>
  <c r="L745"/>
  <c r="K745"/>
  <c r="I745"/>
  <c r="H745"/>
  <c r="H766" l="1"/>
  <c r="AW18"/>
  <c r="AO18"/>
  <c r="AG18"/>
  <c r="Y18"/>
  <c r="M18"/>
  <c r="F511"/>
  <c r="AF738"/>
  <c r="BA18"/>
  <c r="AS18"/>
  <c r="AK18"/>
  <c r="AC18"/>
  <c r="U18"/>
  <c r="Q18"/>
  <c r="I18"/>
  <c r="AY18"/>
  <c r="AU18"/>
  <c r="AQ18"/>
  <c r="AM18"/>
  <c r="AI18"/>
  <c r="AE18"/>
  <c r="AA18"/>
  <c r="W18"/>
  <c r="S18"/>
  <c r="O18"/>
  <c r="K18"/>
  <c r="AZ738"/>
  <c r="G652"/>
  <c r="AP733"/>
  <c r="AP14" s="1"/>
  <c r="AL733"/>
  <c r="AL14" s="1"/>
  <c r="AH733"/>
  <c r="AD733"/>
  <c r="X733"/>
  <c r="AR733"/>
  <c r="AR14" s="1"/>
  <c r="AN733"/>
  <c r="AJ733"/>
  <c r="AF733"/>
  <c r="AF14" s="1"/>
  <c r="AB733"/>
  <c r="AB14" s="1"/>
  <c r="Z733"/>
  <c r="V733"/>
  <c r="T733"/>
  <c r="R733"/>
  <c r="R14" s="1"/>
  <c r="P733"/>
  <c r="N733"/>
  <c r="L733"/>
  <c r="L14" s="1"/>
  <c r="H18"/>
  <c r="AZ18"/>
  <c r="AX18"/>
  <c r="AV18"/>
  <c r="AT18"/>
  <c r="AR18"/>
  <c r="AP18"/>
  <c r="AN18"/>
  <c r="AL18"/>
  <c r="AJ18"/>
  <c r="AH18"/>
  <c r="AF18"/>
  <c r="AD18"/>
  <c r="AB18"/>
  <c r="Z18"/>
  <c r="X18"/>
  <c r="V18"/>
  <c r="V25" s="1"/>
  <c r="T18"/>
  <c r="R18"/>
  <c r="P18"/>
  <c r="N18"/>
  <c r="L18"/>
  <c r="J18"/>
  <c r="AS733"/>
  <c r="AS14" s="1"/>
  <c r="AQ733"/>
  <c r="AQ14" s="1"/>
  <c r="AO733"/>
  <c r="AM733"/>
  <c r="AK733"/>
  <c r="AI733"/>
  <c r="AG733"/>
  <c r="AE733"/>
  <c r="AC733"/>
  <c r="AC14" s="1"/>
  <c r="AA733"/>
  <c r="AA14" s="1"/>
  <c r="Y733"/>
  <c r="W733"/>
  <c r="U733"/>
  <c r="S733"/>
  <c r="Q733"/>
  <c r="O733"/>
  <c r="M733"/>
  <c r="M14" s="1"/>
  <c r="K733"/>
  <c r="K14" s="1"/>
  <c r="E463"/>
  <c r="AU15"/>
  <c r="BA25"/>
  <c r="AS25"/>
  <c r="AI25"/>
  <c r="S25"/>
  <c r="BA723"/>
  <c r="BA730" s="1"/>
  <c r="AS723"/>
  <c r="AS730" s="1"/>
  <c r="AI723"/>
  <c r="AI730" s="1"/>
  <c r="Y723"/>
  <c r="Y730" s="1"/>
  <c r="S723"/>
  <c r="S730" s="1"/>
  <c r="M723"/>
  <c r="M730" s="1"/>
  <c r="K723"/>
  <c r="K730" s="1"/>
  <c r="I723"/>
  <c r="AZ725"/>
  <c r="AX725"/>
  <c r="AX732" s="1"/>
  <c r="AV725"/>
  <c r="AV732" s="1"/>
  <c r="AT725"/>
  <c r="AR725"/>
  <c r="AR732" s="1"/>
  <c r="AP725"/>
  <c r="AP732" s="1"/>
  <c r="AN725"/>
  <c r="AN732" s="1"/>
  <c r="AL725"/>
  <c r="AL732" s="1"/>
  <c r="AH725"/>
  <c r="AF725"/>
  <c r="AF732" s="1"/>
  <c r="AD725"/>
  <c r="AD732" s="1"/>
  <c r="AB725"/>
  <c r="AB732" s="1"/>
  <c r="Z725"/>
  <c r="V725"/>
  <c r="V732" s="1"/>
  <c r="P725"/>
  <c r="N725"/>
  <c r="J725"/>
  <c r="AZ724"/>
  <c r="AX724"/>
  <c r="AV724"/>
  <c r="AV731" s="1"/>
  <c r="AT724"/>
  <c r="AT731" s="1"/>
  <c r="AR724"/>
  <c r="AP724"/>
  <c r="AN724"/>
  <c r="AL724"/>
  <c r="AL731" s="1"/>
  <c r="AJ724"/>
  <c r="AJ731" s="1"/>
  <c r="AH724"/>
  <c r="AF724"/>
  <c r="AD724"/>
  <c r="AB724"/>
  <c r="AB731" s="1"/>
  <c r="Z724"/>
  <c r="Z731" s="1"/>
  <c r="X724"/>
  <c r="V724"/>
  <c r="T724"/>
  <c r="T731" s="1"/>
  <c r="R724"/>
  <c r="P724"/>
  <c r="N724"/>
  <c r="N731" s="1"/>
  <c r="J724"/>
  <c r="H724"/>
  <c r="AX25"/>
  <c r="AN25"/>
  <c r="P25"/>
  <c r="AX723"/>
  <c r="AN723"/>
  <c r="AD723"/>
  <c r="V723"/>
  <c r="P723"/>
  <c r="P730" s="1"/>
  <c r="N723"/>
  <c r="N730" s="1"/>
  <c r="J723"/>
  <c r="J730" s="1"/>
  <c r="BA725"/>
  <c r="AW725"/>
  <c r="AU725"/>
  <c r="AS725"/>
  <c r="AS732" s="1"/>
  <c r="AQ725"/>
  <c r="AO725"/>
  <c r="AO732" s="1"/>
  <c r="AM725"/>
  <c r="AM732" s="1"/>
  <c r="AK725"/>
  <c r="AI725"/>
  <c r="AI732" s="1"/>
  <c r="AG725"/>
  <c r="AG732" s="1"/>
  <c r="AE725"/>
  <c r="AE732" s="1"/>
  <c r="AC725"/>
  <c r="AC732" s="1"/>
  <c r="AA725"/>
  <c r="AA732" s="1"/>
  <c r="Y725"/>
  <c r="Y732" s="1"/>
  <c r="U725"/>
  <c r="U732" s="1"/>
  <c r="S725"/>
  <c r="S732" s="1"/>
  <c r="O725"/>
  <c r="O732" s="1"/>
  <c r="M725"/>
  <c r="BA724"/>
  <c r="AY724"/>
  <c r="AY731" s="1"/>
  <c r="AW724"/>
  <c r="AU724"/>
  <c r="AU731" s="1"/>
  <c r="AS724"/>
  <c r="AQ724"/>
  <c r="AQ731" s="1"/>
  <c r="AO724"/>
  <c r="AO731" s="1"/>
  <c r="AM724"/>
  <c r="AM731" s="1"/>
  <c r="AK724"/>
  <c r="AI724"/>
  <c r="AI731" s="1"/>
  <c r="AG724"/>
  <c r="AE724"/>
  <c r="AC724"/>
  <c r="AC731" s="1"/>
  <c r="AA724"/>
  <c r="AA731" s="1"/>
  <c r="Y724"/>
  <c r="Y731" s="1"/>
  <c r="W724"/>
  <c r="W731" s="1"/>
  <c r="U724"/>
  <c r="U731" s="1"/>
  <c r="S724"/>
  <c r="Q724"/>
  <c r="Q731" s="1"/>
  <c r="O724"/>
  <c r="O731" s="1"/>
  <c r="M724"/>
  <c r="K724"/>
  <c r="K731" s="1"/>
  <c r="I724"/>
  <c r="R725"/>
  <c r="R732" s="1"/>
  <c r="Q725"/>
  <c r="L725"/>
  <c r="K725"/>
  <c r="K732" s="1"/>
  <c r="X725"/>
  <c r="X732" s="1"/>
  <c r="T725"/>
  <c r="AY725"/>
  <c r="W725"/>
  <c r="W732" s="1"/>
  <c r="H540"/>
  <c r="AJ723"/>
  <c r="AJ730" s="1"/>
  <c r="E783"/>
  <c r="BA14"/>
  <c r="BA29" s="1"/>
  <c r="AP738"/>
  <c r="AJ725"/>
  <c r="AJ732" s="1"/>
  <c r="AJ540"/>
  <c r="F783"/>
  <c r="F463"/>
  <c r="G624"/>
  <c r="AZ735"/>
  <c r="AZ16" s="1"/>
  <c r="AZ31" s="1"/>
  <c r="AV735"/>
  <c r="AV16" s="1"/>
  <c r="AV31" s="1"/>
  <c r="AR735"/>
  <c r="AR16" s="1"/>
  <c r="AR31" s="1"/>
  <c r="AN735"/>
  <c r="AN16" s="1"/>
  <c r="AN31" s="1"/>
  <c r="AJ735"/>
  <c r="AJ16" s="1"/>
  <c r="AJ31" s="1"/>
  <c r="AF735"/>
  <c r="AF16" s="1"/>
  <c r="AF31" s="1"/>
  <c r="AB735"/>
  <c r="AB16" s="1"/>
  <c r="AB31" s="1"/>
  <c r="X735"/>
  <c r="X16" s="1"/>
  <c r="X31" s="1"/>
  <c r="T735"/>
  <c r="T16" s="1"/>
  <c r="T31" s="1"/>
  <c r="P735"/>
  <c r="P16" s="1"/>
  <c r="P31" s="1"/>
  <c r="L735"/>
  <c r="L16" s="1"/>
  <c r="L31" s="1"/>
  <c r="AX734"/>
  <c r="AT734"/>
  <c r="AP734"/>
  <c r="AL734"/>
  <c r="AH734"/>
  <c r="AD734"/>
  <c r="Z734"/>
  <c r="V734"/>
  <c r="R734"/>
  <c r="N734"/>
  <c r="AZ14"/>
  <c r="AV14"/>
  <c r="AN14"/>
  <c r="AJ14"/>
  <c r="X14"/>
  <c r="T14"/>
  <c r="P14"/>
  <c r="AY735"/>
  <c r="AY16" s="1"/>
  <c r="AY31" s="1"/>
  <c r="AQ735"/>
  <c r="AQ16" s="1"/>
  <c r="AQ31" s="1"/>
  <c r="AM735"/>
  <c r="AM16" s="1"/>
  <c r="AM31" s="1"/>
  <c r="AI735"/>
  <c r="AI16" s="1"/>
  <c r="AI31" s="1"/>
  <c r="AE735"/>
  <c r="AE16" s="1"/>
  <c r="AE31" s="1"/>
  <c r="AA735"/>
  <c r="AA16" s="1"/>
  <c r="AA31" s="1"/>
  <c r="W735"/>
  <c r="W16" s="1"/>
  <c r="W31" s="1"/>
  <c r="S735"/>
  <c r="S16" s="1"/>
  <c r="S31" s="1"/>
  <c r="O735"/>
  <c r="O16" s="1"/>
  <c r="O31" s="1"/>
  <c r="K735"/>
  <c r="K16" s="1"/>
  <c r="K31" s="1"/>
  <c r="BA15"/>
  <c r="BA30" s="1"/>
  <c r="AW734"/>
  <c r="AS734"/>
  <c r="AO734"/>
  <c r="AK734"/>
  <c r="AG734"/>
  <c r="AC734"/>
  <c r="Y734"/>
  <c r="U734"/>
  <c r="Q734"/>
  <c r="M734"/>
  <c r="AY14"/>
  <c r="AU14"/>
  <c r="AM14"/>
  <c r="AI14"/>
  <c r="AE14"/>
  <c r="W14"/>
  <c r="S14"/>
  <c r="O14"/>
  <c r="G631"/>
  <c r="AD25"/>
  <c r="AX735"/>
  <c r="AX16" s="1"/>
  <c r="AX31" s="1"/>
  <c r="AT735"/>
  <c r="AT16" s="1"/>
  <c r="AT31" s="1"/>
  <c r="AP735"/>
  <c r="AP16" s="1"/>
  <c r="AP31" s="1"/>
  <c r="AL735"/>
  <c r="AL16" s="1"/>
  <c r="AL31" s="1"/>
  <c r="AH735"/>
  <c r="AH16" s="1"/>
  <c r="AH31" s="1"/>
  <c r="AD735"/>
  <c r="AD16" s="1"/>
  <c r="AD31" s="1"/>
  <c r="Z735"/>
  <c r="Z16" s="1"/>
  <c r="Z31" s="1"/>
  <c r="V735"/>
  <c r="V16" s="1"/>
  <c r="V31" s="1"/>
  <c r="R735"/>
  <c r="R16" s="1"/>
  <c r="R31" s="1"/>
  <c r="N735"/>
  <c r="N16" s="1"/>
  <c r="N31" s="1"/>
  <c r="AZ734"/>
  <c r="AV734"/>
  <c r="AR734"/>
  <c r="AN734"/>
  <c r="AJ734"/>
  <c r="AF734"/>
  <c r="AB734"/>
  <c r="X734"/>
  <c r="T734"/>
  <c r="P734"/>
  <c r="L734"/>
  <c r="AX14"/>
  <c r="AT14"/>
  <c r="AH14"/>
  <c r="AD14"/>
  <c r="Z14"/>
  <c r="V14"/>
  <c r="N14"/>
  <c r="BA16"/>
  <c r="BA31" s="1"/>
  <c r="AW735"/>
  <c r="AW16" s="1"/>
  <c r="AW31" s="1"/>
  <c r="AS735"/>
  <c r="AS16" s="1"/>
  <c r="AS31" s="1"/>
  <c r="AO735"/>
  <c r="AO16" s="1"/>
  <c r="AO31" s="1"/>
  <c r="AK735"/>
  <c r="AK16" s="1"/>
  <c r="AK31" s="1"/>
  <c r="AG735"/>
  <c r="AG16" s="1"/>
  <c r="AG31" s="1"/>
  <c r="AC735"/>
  <c r="AC16" s="1"/>
  <c r="AC31" s="1"/>
  <c r="Y735"/>
  <c r="Y16" s="1"/>
  <c r="Y31" s="1"/>
  <c r="U735"/>
  <c r="U16" s="1"/>
  <c r="U31" s="1"/>
  <c r="Q735"/>
  <c r="Q16" s="1"/>
  <c r="Q31" s="1"/>
  <c r="M735"/>
  <c r="M16" s="1"/>
  <c r="M31" s="1"/>
  <c r="AY734"/>
  <c r="AQ734"/>
  <c r="AM734"/>
  <c r="AI734"/>
  <c r="AE734"/>
  <c r="AA734"/>
  <c r="W734"/>
  <c r="S734"/>
  <c r="O734"/>
  <c r="K734"/>
  <c r="AW14"/>
  <c r="AO14"/>
  <c r="AK14"/>
  <c r="AG14"/>
  <c r="Y14"/>
  <c r="U14"/>
  <c r="Q14"/>
  <c r="G620"/>
  <c r="G755"/>
  <c r="R466"/>
  <c r="G754"/>
  <c r="G747"/>
  <c r="T465"/>
  <c r="T464"/>
  <c r="G513"/>
  <c r="H464"/>
  <c r="Q464"/>
  <c r="Z464"/>
  <c r="G175"/>
  <c r="F752"/>
  <c r="F745"/>
  <c r="E745"/>
  <c r="N465"/>
  <c r="AO464"/>
  <c r="AO462" s="1"/>
  <c r="AT464"/>
  <c r="AT465"/>
  <c r="AY465"/>
  <c r="AU465"/>
  <c r="F465" s="1"/>
  <c r="L464"/>
  <c r="F464" s="1"/>
  <c r="K464"/>
  <c r="N464"/>
  <c r="P182"/>
  <c r="P455" s="1"/>
  <c r="F768"/>
  <c r="F742"/>
  <c r="U738"/>
  <c r="R766"/>
  <c r="R773" s="1"/>
  <c r="AW462"/>
  <c r="AQ462"/>
  <c r="AM462"/>
  <c r="AK462"/>
  <c r="AG462"/>
  <c r="AE462"/>
  <c r="AC462"/>
  <c r="AA462"/>
  <c r="W462"/>
  <c r="U462"/>
  <c r="O462"/>
  <c r="E542"/>
  <c r="E186"/>
  <c r="E459" s="1"/>
  <c r="L774"/>
  <c r="L766"/>
  <c r="L773" s="1"/>
  <c r="I779"/>
  <c r="F772"/>
  <c r="I776"/>
  <c r="F776" s="1"/>
  <c r="F769"/>
  <c r="I835"/>
  <c r="F834"/>
  <c r="E188"/>
  <c r="E461" s="1"/>
  <c r="E617"/>
  <c r="AF766"/>
  <c r="AF773" s="1"/>
  <c r="F771"/>
  <c r="I725"/>
  <c r="I732" s="1"/>
  <c r="F744"/>
  <c r="AU738"/>
  <c r="AK738"/>
  <c r="AA738"/>
  <c r="O738"/>
  <c r="F740"/>
  <c r="AR774"/>
  <c r="AR766"/>
  <c r="AR773" s="1"/>
  <c r="X774"/>
  <c r="X766"/>
  <c r="X773" s="1"/>
  <c r="AY738"/>
  <c r="AW738"/>
  <c r="AQ738"/>
  <c r="AO738"/>
  <c r="AM738"/>
  <c r="AG738"/>
  <c r="AE738"/>
  <c r="AC738"/>
  <c r="W738"/>
  <c r="Q738"/>
  <c r="I738"/>
  <c r="AV182"/>
  <c r="AV455" s="1"/>
  <c r="AN182"/>
  <c r="AN455" s="1"/>
  <c r="AF182"/>
  <c r="AF455" s="1"/>
  <c r="X182"/>
  <c r="X455" s="1"/>
  <c r="F777"/>
  <c r="I766"/>
  <c r="I773" s="1"/>
  <c r="O766"/>
  <c r="O773" s="1"/>
  <c r="U766"/>
  <c r="U773" s="1"/>
  <c r="AK766"/>
  <c r="AK773" s="1"/>
  <c r="F838"/>
  <c r="E63"/>
  <c r="E70"/>
  <c r="E77"/>
  <c r="E84"/>
  <c r="E91"/>
  <c r="F42"/>
  <c r="AH766"/>
  <c r="AH773" s="1"/>
  <c r="AP766"/>
  <c r="AP773" s="1"/>
  <c r="E767"/>
  <c r="E42"/>
  <c r="E56"/>
  <c r="F56"/>
  <c r="F63"/>
  <c r="F70"/>
  <c r="F77"/>
  <c r="F84"/>
  <c r="F91"/>
  <c r="AA766"/>
  <c r="AA773" s="1"/>
  <c r="AU766"/>
  <c r="AU773" s="1"/>
  <c r="AC766"/>
  <c r="AC773" s="1"/>
  <c r="AM766"/>
  <c r="AM773" s="1"/>
  <c r="AW766"/>
  <c r="AW773" s="1"/>
  <c r="AZ182"/>
  <c r="AZ455" s="1"/>
  <c r="AX182"/>
  <c r="AX455" s="1"/>
  <c r="AT182"/>
  <c r="AT455" s="1"/>
  <c r="E511"/>
  <c r="G511" s="1"/>
  <c r="AR182"/>
  <c r="AR455" s="1"/>
  <c r="AP182"/>
  <c r="AP455" s="1"/>
  <c r="AL182"/>
  <c r="AL455" s="1"/>
  <c r="AJ455"/>
  <c r="AH182"/>
  <c r="AH455" s="1"/>
  <c r="AD182"/>
  <c r="AD455" s="1"/>
  <c r="AB182"/>
  <c r="AB455" s="1"/>
  <c r="Z182"/>
  <c r="Z455" s="1"/>
  <c r="V182"/>
  <c r="V455" s="1"/>
  <c r="T182"/>
  <c r="T455" s="1"/>
  <c r="R182"/>
  <c r="R455" s="1"/>
  <c r="N182"/>
  <c r="N455" s="1"/>
  <c r="J182"/>
  <c r="J455" s="1"/>
  <c r="E187"/>
  <c r="E460" s="1"/>
  <c r="F743"/>
  <c r="F741"/>
  <c r="AR738"/>
  <c r="AH738"/>
  <c r="X738"/>
  <c r="R738"/>
  <c r="L738"/>
  <c r="AY833"/>
  <c r="AQ833"/>
  <c r="AQ832" s="1"/>
  <c r="AO833"/>
  <c r="AO832" s="1"/>
  <c r="AG833"/>
  <c r="AE833"/>
  <c r="W833"/>
  <c r="W832" s="1"/>
  <c r="Q833"/>
  <c r="K833"/>
  <c r="H838"/>
  <c r="E838" s="1"/>
  <c r="H837"/>
  <c r="E837" s="1"/>
  <c r="H836"/>
  <c r="H835"/>
  <c r="AV834"/>
  <c r="AT834"/>
  <c r="AL834"/>
  <c r="AJ834"/>
  <c r="AB834"/>
  <c r="Z834"/>
  <c r="T834"/>
  <c r="N834"/>
  <c r="H834"/>
  <c r="E183"/>
  <c r="E456" s="1"/>
  <c r="F183"/>
  <c r="F456" s="1"/>
  <c r="F185"/>
  <c r="F458" s="1"/>
  <c r="BA182"/>
  <c r="BA455" s="1"/>
  <c r="AY182"/>
  <c r="AY455" s="1"/>
  <c r="AW182"/>
  <c r="AW455" s="1"/>
  <c r="AY774"/>
  <c r="AY766"/>
  <c r="AQ774"/>
  <c r="AQ766"/>
  <c r="AQ773" s="1"/>
  <c r="AO774"/>
  <c r="AO766"/>
  <c r="AO773" s="1"/>
  <c r="AG774"/>
  <c r="AG766"/>
  <c r="AG773" s="1"/>
  <c r="AE774"/>
  <c r="AE766"/>
  <c r="AE773" s="1"/>
  <c r="W774"/>
  <c r="W766"/>
  <c r="W773" s="1"/>
  <c r="Q774"/>
  <c r="Q766"/>
  <c r="Q773" s="1"/>
  <c r="K774"/>
  <c r="K766"/>
  <c r="K773" s="1"/>
  <c r="H779"/>
  <c r="E772"/>
  <c r="H778"/>
  <c r="E778" s="1"/>
  <c r="E771"/>
  <c r="H776"/>
  <c r="E769"/>
  <c r="AV775"/>
  <c r="AV766"/>
  <c r="AV773" s="1"/>
  <c r="AT775"/>
  <c r="AT766"/>
  <c r="AT773" s="1"/>
  <c r="AL775"/>
  <c r="AL766"/>
  <c r="AL773" s="1"/>
  <c r="AJ775"/>
  <c r="AJ766"/>
  <c r="AJ773" s="1"/>
  <c r="AB775"/>
  <c r="AB766"/>
  <c r="AB773" s="1"/>
  <c r="Z775"/>
  <c r="Z766"/>
  <c r="Z773" s="1"/>
  <c r="T775"/>
  <c r="T766"/>
  <c r="T773" s="1"/>
  <c r="N775"/>
  <c r="N766"/>
  <c r="N773" s="1"/>
  <c r="H775"/>
  <c r="E775" s="1"/>
  <c r="E768"/>
  <c r="E777"/>
  <c r="K35"/>
  <c r="AZ35"/>
  <c r="AR35"/>
  <c r="AP35"/>
  <c r="AL35"/>
  <c r="AJ35"/>
  <c r="AB35"/>
  <c r="Z35"/>
  <c r="T35"/>
  <c r="N35"/>
  <c r="L182"/>
  <c r="L455" s="1"/>
  <c r="AU182"/>
  <c r="AU455" s="1"/>
  <c r="AS182"/>
  <c r="AS455" s="1"/>
  <c r="AQ182"/>
  <c r="AQ455" s="1"/>
  <c r="AO182"/>
  <c r="AM182"/>
  <c r="AM455" s="1"/>
  <c r="AK182"/>
  <c r="AK455" s="1"/>
  <c r="AI182"/>
  <c r="AI455" s="1"/>
  <c r="AG182"/>
  <c r="AG455" s="1"/>
  <c r="AE182"/>
  <c r="AE455" s="1"/>
  <c r="AC182"/>
  <c r="AC455" s="1"/>
  <c r="AA182"/>
  <c r="AA455" s="1"/>
  <c r="Y182"/>
  <c r="Y455" s="1"/>
  <c r="W182"/>
  <c r="W455" s="1"/>
  <c r="U182"/>
  <c r="U455" s="1"/>
  <c r="S182"/>
  <c r="S455" s="1"/>
  <c r="Q182"/>
  <c r="Q455" s="1"/>
  <c r="O182"/>
  <c r="O455" s="1"/>
  <c r="M182"/>
  <c r="M455" s="1"/>
  <c r="K182"/>
  <c r="I182"/>
  <c r="I455" s="1"/>
  <c r="F184"/>
  <c r="F188"/>
  <c r="F461" s="1"/>
  <c r="F187"/>
  <c r="F460" s="1"/>
  <c r="F186"/>
  <c r="F459" s="1"/>
  <c r="E739"/>
  <c r="E744"/>
  <c r="E743"/>
  <c r="E742"/>
  <c r="E741"/>
  <c r="AV738"/>
  <c r="AT738"/>
  <c r="AL738"/>
  <c r="AJ738"/>
  <c r="AB738"/>
  <c r="Z738"/>
  <c r="T738"/>
  <c r="N738"/>
  <c r="E740"/>
  <c r="L724"/>
  <c r="L731" s="1"/>
  <c r="F542"/>
  <c r="F739"/>
  <c r="AZ462"/>
  <c r="AV462"/>
  <c r="AT462"/>
  <c r="AR462"/>
  <c r="AP462"/>
  <c r="AL462"/>
  <c r="AJ462"/>
  <c r="AH462"/>
  <c r="AF462"/>
  <c r="AB462"/>
  <c r="Z462"/>
  <c r="X462"/>
  <c r="R462"/>
  <c r="F617"/>
  <c r="AO35"/>
  <c r="AY723"/>
  <c r="AY730" s="1"/>
  <c r="AW723"/>
  <c r="AW730" s="1"/>
  <c r="AU723"/>
  <c r="AU730" s="1"/>
  <c r="AQ723"/>
  <c r="AQ730" s="1"/>
  <c r="AO723"/>
  <c r="AO730" s="1"/>
  <c r="AM723"/>
  <c r="AM730" s="1"/>
  <c r="AK723"/>
  <c r="AK730" s="1"/>
  <c r="AG723"/>
  <c r="AG730" s="1"/>
  <c r="AE723"/>
  <c r="AE730" s="1"/>
  <c r="AC723"/>
  <c r="AC730" s="1"/>
  <c r="AA723"/>
  <c r="AA730" s="1"/>
  <c r="W723"/>
  <c r="W730" s="1"/>
  <c r="U723"/>
  <c r="U730" s="1"/>
  <c r="Q723"/>
  <c r="Q730" s="1"/>
  <c r="O723"/>
  <c r="O730" s="1"/>
  <c r="K532"/>
  <c r="AZ723"/>
  <c r="AZ730" s="1"/>
  <c r="AV723"/>
  <c r="AV730" s="1"/>
  <c r="AT723"/>
  <c r="AT730" s="1"/>
  <c r="AT11" s="1"/>
  <c r="AR723"/>
  <c r="AR730" s="1"/>
  <c r="AP723"/>
  <c r="AP730" s="1"/>
  <c r="AL723"/>
  <c r="AL730" s="1"/>
  <c r="AH723"/>
  <c r="AH730" s="1"/>
  <c r="AF723"/>
  <c r="AF730" s="1"/>
  <c r="AB723"/>
  <c r="AB730" s="1"/>
  <c r="Z723"/>
  <c r="Z730" s="1"/>
  <c r="X723"/>
  <c r="X730" s="1"/>
  <c r="T723"/>
  <c r="T730" s="1"/>
  <c r="R723"/>
  <c r="R730" s="1"/>
  <c r="L723"/>
  <c r="E752"/>
  <c r="AZ766"/>
  <c r="F767"/>
  <c r="K540"/>
  <c r="I540"/>
  <c r="F546"/>
  <c r="E546"/>
  <c r="F545"/>
  <c r="E545"/>
  <c r="F544"/>
  <c r="E544"/>
  <c r="K462"/>
  <c r="L462"/>
  <c r="AY462"/>
  <c r="T462"/>
  <c r="Q462"/>
  <c r="F467"/>
  <c r="F466"/>
  <c r="K738"/>
  <c r="F728"/>
  <c r="E728"/>
  <c r="F727"/>
  <c r="E727"/>
  <c r="F726"/>
  <c r="E726"/>
  <c r="E774"/>
  <c r="F779"/>
  <c r="E779"/>
  <c r="F778"/>
  <c r="E776"/>
  <c r="F775"/>
  <c r="AZ832"/>
  <c r="AY832"/>
  <c r="AW832"/>
  <c r="AR832"/>
  <c r="AP832"/>
  <c r="AM832"/>
  <c r="AK832"/>
  <c r="AH832"/>
  <c r="AG832"/>
  <c r="AF832"/>
  <c r="AE832"/>
  <c r="AC832"/>
  <c r="AA832"/>
  <c r="X832"/>
  <c r="U832"/>
  <c r="R832"/>
  <c r="Q832"/>
  <c r="O832"/>
  <c r="L832"/>
  <c r="K832"/>
  <c r="E833"/>
  <c r="F833"/>
  <c r="I832"/>
  <c r="F837"/>
  <c r="F836"/>
  <c r="I610"/>
  <c r="K610"/>
  <c r="L610"/>
  <c r="N610"/>
  <c r="O610"/>
  <c r="Q610"/>
  <c r="R610"/>
  <c r="T610"/>
  <c r="U610"/>
  <c r="W610"/>
  <c r="X610"/>
  <c r="Z610"/>
  <c r="AA610"/>
  <c r="AB610"/>
  <c r="AC610"/>
  <c r="AE610"/>
  <c r="AF610"/>
  <c r="AG610"/>
  <c r="AH610"/>
  <c r="AJ610"/>
  <c r="AK610"/>
  <c r="AL610"/>
  <c r="AM610"/>
  <c r="AO610"/>
  <c r="AP610"/>
  <c r="AQ610"/>
  <c r="AR610"/>
  <c r="AT610"/>
  <c r="AU610"/>
  <c r="AV610"/>
  <c r="AW610"/>
  <c r="AY610"/>
  <c r="AZ610"/>
  <c r="H610"/>
  <c r="I603"/>
  <c r="K603"/>
  <c r="L603"/>
  <c r="N603"/>
  <c r="O603"/>
  <c r="Q603"/>
  <c r="R603"/>
  <c r="T603"/>
  <c r="U603"/>
  <c r="W603"/>
  <c r="X603"/>
  <c r="Z603"/>
  <c r="AA603"/>
  <c r="AB603"/>
  <c r="AC603"/>
  <c r="AE603"/>
  <c r="AF603"/>
  <c r="AG603"/>
  <c r="AH603"/>
  <c r="AJ603"/>
  <c r="AK603"/>
  <c r="AL603"/>
  <c r="AM603"/>
  <c r="AO603"/>
  <c r="AP603"/>
  <c r="AQ603"/>
  <c r="AR603"/>
  <c r="AT603"/>
  <c r="AU603"/>
  <c r="AV603"/>
  <c r="AW603"/>
  <c r="AY603"/>
  <c r="AZ603"/>
  <c r="H603"/>
  <c r="I596"/>
  <c r="K596"/>
  <c r="L596"/>
  <c r="N596"/>
  <c r="O596"/>
  <c r="Q596"/>
  <c r="R596"/>
  <c r="T596"/>
  <c r="U596"/>
  <c r="W596"/>
  <c r="X596"/>
  <c r="Z596"/>
  <c r="AA596"/>
  <c r="AB596"/>
  <c r="AC596"/>
  <c r="AE596"/>
  <c r="AF596"/>
  <c r="AG596"/>
  <c r="AH596"/>
  <c r="AJ596"/>
  <c r="AK596"/>
  <c r="AL596"/>
  <c r="AM596"/>
  <c r="AO596"/>
  <c r="AP596"/>
  <c r="AQ596"/>
  <c r="AR596"/>
  <c r="AT596"/>
  <c r="AU596"/>
  <c r="AV596"/>
  <c r="AW596"/>
  <c r="AY596"/>
  <c r="AZ596"/>
  <c r="H596"/>
  <c r="I589"/>
  <c r="K589"/>
  <c r="L589"/>
  <c r="N589"/>
  <c r="O589"/>
  <c r="Q589"/>
  <c r="R589"/>
  <c r="T589"/>
  <c r="U589"/>
  <c r="W589"/>
  <c r="X589"/>
  <c r="Z589"/>
  <c r="AA589"/>
  <c r="AB589"/>
  <c r="AC589"/>
  <c r="AE589"/>
  <c r="AF589"/>
  <c r="AG589"/>
  <c r="AH589"/>
  <c r="AJ589"/>
  <c r="AK589"/>
  <c r="AL589"/>
  <c r="AM589"/>
  <c r="AO589"/>
  <c r="AP589"/>
  <c r="AQ589"/>
  <c r="AR589"/>
  <c r="AT589"/>
  <c r="AU589"/>
  <c r="AV589"/>
  <c r="AW589"/>
  <c r="AY589"/>
  <c r="AZ589"/>
  <c r="H589"/>
  <c r="I582"/>
  <c r="K582"/>
  <c r="L582"/>
  <c r="N582"/>
  <c r="O582"/>
  <c r="Q582"/>
  <c r="R582"/>
  <c r="T582"/>
  <c r="U582"/>
  <c r="W582"/>
  <c r="X582"/>
  <c r="Z582"/>
  <c r="AA582"/>
  <c r="AB582"/>
  <c r="AC582"/>
  <c r="AE582"/>
  <c r="AF582"/>
  <c r="AG582"/>
  <c r="AH582"/>
  <c r="AJ582"/>
  <c r="AK582"/>
  <c r="AL582"/>
  <c r="AM582"/>
  <c r="AO582"/>
  <c r="AP582"/>
  <c r="AQ582"/>
  <c r="AR582"/>
  <c r="AT582"/>
  <c r="AU582"/>
  <c r="AV582"/>
  <c r="AW582"/>
  <c r="AY582"/>
  <c r="AZ582"/>
  <c r="H582"/>
  <c r="I575"/>
  <c r="K575"/>
  <c r="L575"/>
  <c r="N575"/>
  <c r="O575"/>
  <c r="Q575"/>
  <c r="R575"/>
  <c r="T575"/>
  <c r="U575"/>
  <c r="W575"/>
  <c r="X575"/>
  <c r="Z575"/>
  <c r="AA575"/>
  <c r="AB575"/>
  <c r="AC575"/>
  <c r="AE575"/>
  <c r="AF575"/>
  <c r="AG575"/>
  <c r="AH575"/>
  <c r="AJ575"/>
  <c r="AK575"/>
  <c r="AL575"/>
  <c r="AM575"/>
  <c r="AO575"/>
  <c r="AP575"/>
  <c r="AQ575"/>
  <c r="AR575"/>
  <c r="AT575"/>
  <c r="AU575"/>
  <c r="AV575"/>
  <c r="AW575"/>
  <c r="AY575"/>
  <c r="AZ575"/>
  <c r="H575"/>
  <c r="I568"/>
  <c r="K568"/>
  <c r="L568"/>
  <c r="N568"/>
  <c r="O568"/>
  <c r="Q568"/>
  <c r="R568"/>
  <c r="T568"/>
  <c r="U568"/>
  <c r="W568"/>
  <c r="X568"/>
  <c r="Z568"/>
  <c r="AA568"/>
  <c r="AB568"/>
  <c r="AC568"/>
  <c r="AE568"/>
  <c r="AF568"/>
  <c r="AG568"/>
  <c r="AH568"/>
  <c r="AJ568"/>
  <c r="AK568"/>
  <c r="AL568"/>
  <c r="AM568"/>
  <c r="AO568"/>
  <c r="AP568"/>
  <c r="AQ568"/>
  <c r="AR568"/>
  <c r="AT568"/>
  <c r="AU568"/>
  <c r="AV568"/>
  <c r="AW568"/>
  <c r="AY568"/>
  <c r="AZ568"/>
  <c r="H568"/>
  <c r="I561"/>
  <c r="K561"/>
  <c r="L561"/>
  <c r="N561"/>
  <c r="O561"/>
  <c r="Q561"/>
  <c r="R561"/>
  <c r="T561"/>
  <c r="U561"/>
  <c r="W561"/>
  <c r="X561"/>
  <c r="Z561"/>
  <c r="AA561"/>
  <c r="AB561"/>
  <c r="AC561"/>
  <c r="AE561"/>
  <c r="AF561"/>
  <c r="AG561"/>
  <c r="AH561"/>
  <c r="AJ561"/>
  <c r="AK561"/>
  <c r="AL561"/>
  <c r="AM561"/>
  <c r="AO561"/>
  <c r="AP561"/>
  <c r="AQ561"/>
  <c r="AR561"/>
  <c r="AT561"/>
  <c r="AU561"/>
  <c r="AV561"/>
  <c r="AW561"/>
  <c r="AX561"/>
  <c r="AY561"/>
  <c r="AZ561"/>
  <c r="H561"/>
  <c r="I554"/>
  <c r="K554"/>
  <c r="L554"/>
  <c r="N554"/>
  <c r="O554"/>
  <c r="Q554"/>
  <c r="R554"/>
  <c r="S554"/>
  <c r="T554"/>
  <c r="U554"/>
  <c r="W554"/>
  <c r="X554"/>
  <c r="Z554"/>
  <c r="AA554"/>
  <c r="AB554"/>
  <c r="AC554"/>
  <c r="AE554"/>
  <c r="AF554"/>
  <c r="AG554"/>
  <c r="AH554"/>
  <c r="AJ554"/>
  <c r="AK554"/>
  <c r="AL554"/>
  <c r="AM554"/>
  <c r="AO554"/>
  <c r="AP554"/>
  <c r="AQ554"/>
  <c r="AR554"/>
  <c r="AT554"/>
  <c r="AU554"/>
  <c r="AV554"/>
  <c r="AW554"/>
  <c r="AY554"/>
  <c r="AZ554"/>
  <c r="H554"/>
  <c r="F616"/>
  <c r="E616"/>
  <c r="F615"/>
  <c r="E615"/>
  <c r="F614"/>
  <c r="E614"/>
  <c r="F613"/>
  <c r="E613"/>
  <c r="F612"/>
  <c r="E612"/>
  <c r="F611"/>
  <c r="E611"/>
  <c r="F609"/>
  <c r="E609"/>
  <c r="F608"/>
  <c r="E608"/>
  <c r="E607"/>
  <c r="F606"/>
  <c r="E606"/>
  <c r="F605"/>
  <c r="E605"/>
  <c r="F604"/>
  <c r="E604"/>
  <c r="F602"/>
  <c r="E602"/>
  <c r="F601"/>
  <c r="E601"/>
  <c r="F600"/>
  <c r="E600"/>
  <c r="F599"/>
  <c r="E599"/>
  <c r="F598"/>
  <c r="E598"/>
  <c r="F597"/>
  <c r="E597"/>
  <c r="F595"/>
  <c r="E595"/>
  <c r="F594"/>
  <c r="E594"/>
  <c r="F593"/>
  <c r="E593"/>
  <c r="F592"/>
  <c r="E592"/>
  <c r="F591"/>
  <c r="E591"/>
  <c r="F590"/>
  <c r="E590"/>
  <c r="F588"/>
  <c r="E588"/>
  <c r="F587"/>
  <c r="E587"/>
  <c r="F586"/>
  <c r="E586"/>
  <c r="F585"/>
  <c r="E585"/>
  <c r="F584"/>
  <c r="E584"/>
  <c r="F583"/>
  <c r="E583"/>
  <c r="F581"/>
  <c r="E581"/>
  <c r="F580"/>
  <c r="E580"/>
  <c r="F579"/>
  <c r="E579"/>
  <c r="F578"/>
  <c r="E578"/>
  <c r="F577"/>
  <c r="E577"/>
  <c r="F576"/>
  <c r="E576"/>
  <c r="H536"/>
  <c r="H733" s="1"/>
  <c r="I536"/>
  <c r="I733" s="1"/>
  <c r="J536"/>
  <c r="J733" s="1"/>
  <c r="H537"/>
  <c r="H467" s="1"/>
  <c r="E467" s="1"/>
  <c r="I537"/>
  <c r="J537"/>
  <c r="H538"/>
  <c r="I538"/>
  <c r="J538"/>
  <c r="L532"/>
  <c r="M532"/>
  <c r="N532"/>
  <c r="O532"/>
  <c r="P532"/>
  <c r="Q532"/>
  <c r="R532"/>
  <c r="S532"/>
  <c r="T532"/>
  <c r="U532"/>
  <c r="V532"/>
  <c r="W532"/>
  <c r="X532"/>
  <c r="Y532"/>
  <c r="Z532"/>
  <c r="AA532"/>
  <c r="AB532"/>
  <c r="AC532"/>
  <c r="AD532"/>
  <c r="AE532"/>
  <c r="AF532"/>
  <c r="AG532"/>
  <c r="AH532"/>
  <c r="AI532"/>
  <c r="AJ532"/>
  <c r="AK532"/>
  <c r="AL532"/>
  <c r="AM532"/>
  <c r="AN532"/>
  <c r="AO532"/>
  <c r="AP532"/>
  <c r="AQ532"/>
  <c r="AR532"/>
  <c r="AS532"/>
  <c r="AT532"/>
  <c r="AU532"/>
  <c r="AV532"/>
  <c r="AW532"/>
  <c r="AX532"/>
  <c r="AY532"/>
  <c r="AZ532"/>
  <c r="O504"/>
  <c r="Q504"/>
  <c r="R504"/>
  <c r="T504"/>
  <c r="U504"/>
  <c r="W504"/>
  <c r="X504"/>
  <c r="Z504"/>
  <c r="AA504"/>
  <c r="AB504"/>
  <c r="AC504"/>
  <c r="AE504"/>
  <c r="AF504"/>
  <c r="AG504"/>
  <c r="AH504"/>
  <c r="AJ504"/>
  <c r="AK504"/>
  <c r="AL504"/>
  <c r="AM504"/>
  <c r="AO504"/>
  <c r="AP504"/>
  <c r="AQ504"/>
  <c r="AR504"/>
  <c r="AT504"/>
  <c r="AU504"/>
  <c r="AV504"/>
  <c r="AW504"/>
  <c r="AY504"/>
  <c r="AZ504"/>
  <c r="N504"/>
  <c r="O497"/>
  <c r="Q497"/>
  <c r="R497"/>
  <c r="T497"/>
  <c r="U497"/>
  <c r="W497"/>
  <c r="X497"/>
  <c r="Z497"/>
  <c r="AA497"/>
  <c r="AB497"/>
  <c r="AC497"/>
  <c r="AE497"/>
  <c r="AF497"/>
  <c r="AG497"/>
  <c r="AH497"/>
  <c r="AJ497"/>
  <c r="AK497"/>
  <c r="AL497"/>
  <c r="AM497"/>
  <c r="AO497"/>
  <c r="AP497"/>
  <c r="AQ497"/>
  <c r="AR497"/>
  <c r="AT497"/>
  <c r="AU497"/>
  <c r="AV497"/>
  <c r="AW497"/>
  <c r="AX497"/>
  <c r="AY497"/>
  <c r="AZ497"/>
  <c r="N497"/>
  <c r="L490"/>
  <c r="N490"/>
  <c r="O490"/>
  <c r="Q490"/>
  <c r="R490"/>
  <c r="T490"/>
  <c r="U490"/>
  <c r="W490"/>
  <c r="X490"/>
  <c r="Z490"/>
  <c r="AA490"/>
  <c r="AB490"/>
  <c r="AC490"/>
  <c r="AE490"/>
  <c r="AF490"/>
  <c r="AG490"/>
  <c r="AH490"/>
  <c r="AJ490"/>
  <c r="AK490"/>
  <c r="AL490"/>
  <c r="AM490"/>
  <c r="AO490"/>
  <c r="AP490"/>
  <c r="AQ490"/>
  <c r="AR490"/>
  <c r="AT490"/>
  <c r="AU490"/>
  <c r="AV490"/>
  <c r="AW490"/>
  <c r="AY490"/>
  <c r="AZ490"/>
  <c r="K490"/>
  <c r="L483"/>
  <c r="N483"/>
  <c r="O483"/>
  <c r="Q483"/>
  <c r="R483"/>
  <c r="T483"/>
  <c r="U483"/>
  <c r="W483"/>
  <c r="X483"/>
  <c r="Z483"/>
  <c r="AA483"/>
  <c r="AB483"/>
  <c r="AC483"/>
  <c r="AE483"/>
  <c r="AF483"/>
  <c r="AG483"/>
  <c r="AH483"/>
  <c r="AJ483"/>
  <c r="AK483"/>
  <c r="AL483"/>
  <c r="AM483"/>
  <c r="AO483"/>
  <c r="AP483"/>
  <c r="AQ483"/>
  <c r="AR483"/>
  <c r="AT483"/>
  <c r="AU483"/>
  <c r="AV483"/>
  <c r="AW483"/>
  <c r="AY483"/>
  <c r="AZ483"/>
  <c r="K483"/>
  <c r="L476"/>
  <c r="N476"/>
  <c r="O476"/>
  <c r="Q476"/>
  <c r="R476"/>
  <c r="T476"/>
  <c r="U476"/>
  <c r="W476"/>
  <c r="X476"/>
  <c r="Z476"/>
  <c r="AA476"/>
  <c r="AB476"/>
  <c r="AC476"/>
  <c r="AE476"/>
  <c r="AF476"/>
  <c r="AG476"/>
  <c r="AH476"/>
  <c r="AJ476"/>
  <c r="AK476"/>
  <c r="AL476"/>
  <c r="AM476"/>
  <c r="AO476"/>
  <c r="AP476"/>
  <c r="AQ476"/>
  <c r="AR476"/>
  <c r="AT476"/>
  <c r="AU476"/>
  <c r="AV476"/>
  <c r="AW476"/>
  <c r="AZ476"/>
  <c r="K476"/>
  <c r="E477"/>
  <c r="L469"/>
  <c r="N469"/>
  <c r="O469"/>
  <c r="Q469"/>
  <c r="R469"/>
  <c r="T469"/>
  <c r="U469"/>
  <c r="W469"/>
  <c r="X469"/>
  <c r="Z469"/>
  <c r="AA469"/>
  <c r="AB469"/>
  <c r="AC469"/>
  <c r="AE469"/>
  <c r="AF469"/>
  <c r="AG469"/>
  <c r="AH469"/>
  <c r="AJ469"/>
  <c r="AK469"/>
  <c r="AL469"/>
  <c r="AM469"/>
  <c r="AO469"/>
  <c r="AP469"/>
  <c r="AQ469"/>
  <c r="AR469"/>
  <c r="AT469"/>
  <c r="AU469"/>
  <c r="AV469"/>
  <c r="AW469"/>
  <c r="AY469"/>
  <c r="K469"/>
  <c r="AU30" l="1"/>
  <c r="F15"/>
  <c r="F589"/>
  <c r="F610"/>
  <c r="F774"/>
  <c r="E610"/>
  <c r="E582"/>
  <c r="E596"/>
  <c r="E738"/>
  <c r="G741"/>
  <c r="G752"/>
  <c r="AY773"/>
  <c r="E766"/>
  <c r="H773"/>
  <c r="E18"/>
  <c r="F603"/>
  <c r="F582"/>
  <c r="H731"/>
  <c r="T732"/>
  <c r="T13" s="1"/>
  <c r="T28" s="1"/>
  <c r="Q732"/>
  <c r="Q13" s="1"/>
  <c r="Q28" s="1"/>
  <c r="I731"/>
  <c r="I12" s="1"/>
  <c r="I27" s="1"/>
  <c r="M731"/>
  <c r="M12" s="1"/>
  <c r="AG731"/>
  <c r="AG12" s="1"/>
  <c r="AG27" s="1"/>
  <c r="AK731"/>
  <c r="AK12" s="1"/>
  <c r="AK27" s="1"/>
  <c r="AS731"/>
  <c r="AS12" s="1"/>
  <c r="AS27" s="1"/>
  <c r="AW731"/>
  <c r="AW12" s="1"/>
  <c r="AW27" s="1"/>
  <c r="BA731"/>
  <c r="BA12" s="1"/>
  <c r="BA27" s="1"/>
  <c r="AW732"/>
  <c r="AW13" s="1"/>
  <c r="AW28" s="1"/>
  <c r="AD730"/>
  <c r="AD11" s="1"/>
  <c r="AD26" s="1"/>
  <c r="AX730"/>
  <c r="AX11" s="1"/>
  <c r="AX26" s="1"/>
  <c r="R731"/>
  <c r="R12" s="1"/>
  <c r="R27" s="1"/>
  <c r="V731"/>
  <c r="V12" s="1"/>
  <c r="V27" s="1"/>
  <c r="AD731"/>
  <c r="AD12" s="1"/>
  <c r="AD27" s="1"/>
  <c r="AH731"/>
  <c r="AH12" s="1"/>
  <c r="AH27" s="1"/>
  <c r="AP731"/>
  <c r="AP12" s="1"/>
  <c r="AP27" s="1"/>
  <c r="AX731"/>
  <c r="AX12" s="1"/>
  <c r="AX27" s="1"/>
  <c r="J732"/>
  <c r="J13" s="1"/>
  <c r="P732"/>
  <c r="P13" s="1"/>
  <c r="P28" s="1"/>
  <c r="Z732"/>
  <c r="Z13" s="1"/>
  <c r="Z28" s="1"/>
  <c r="AH732"/>
  <c r="AH13" s="1"/>
  <c r="AH28" s="1"/>
  <c r="AZ732"/>
  <c r="AZ13" s="1"/>
  <c r="AZ28" s="1"/>
  <c r="L730"/>
  <c r="L11" s="1"/>
  <c r="L26" s="1"/>
  <c r="L732"/>
  <c r="L13" s="1"/>
  <c r="L28" s="1"/>
  <c r="S731"/>
  <c r="S12" s="1"/>
  <c r="S27" s="1"/>
  <c r="AE731"/>
  <c r="AE12" s="1"/>
  <c r="AE27" s="1"/>
  <c r="M732"/>
  <c r="M13" s="1"/>
  <c r="M28" s="1"/>
  <c r="AK732"/>
  <c r="AK13" s="1"/>
  <c r="AK28" s="1"/>
  <c r="AQ732"/>
  <c r="AQ13" s="1"/>
  <c r="AQ28" s="1"/>
  <c r="AU732"/>
  <c r="AU13" s="1"/>
  <c r="AU28" s="1"/>
  <c r="BA13"/>
  <c r="BA28" s="1"/>
  <c r="BA732"/>
  <c r="V730"/>
  <c r="V11" s="1"/>
  <c r="V26" s="1"/>
  <c r="AN730"/>
  <c r="AN11" s="1"/>
  <c r="AN26" s="1"/>
  <c r="J731"/>
  <c r="J12" s="1"/>
  <c r="J27" s="1"/>
  <c r="P12"/>
  <c r="P27" s="1"/>
  <c r="P731"/>
  <c r="X731"/>
  <c r="X12" s="1"/>
  <c r="X27" s="1"/>
  <c r="AF731"/>
  <c r="AF12" s="1"/>
  <c r="AF27" s="1"/>
  <c r="AN731"/>
  <c r="AN12" s="1"/>
  <c r="AN27" s="1"/>
  <c r="AR12"/>
  <c r="AR27" s="1"/>
  <c r="AR731"/>
  <c r="AZ731"/>
  <c r="AZ12" s="1"/>
  <c r="AZ27" s="1"/>
  <c r="N732"/>
  <c r="N13" s="1"/>
  <c r="N28" s="1"/>
  <c r="AT732"/>
  <c r="AT13" s="1"/>
  <c r="I730"/>
  <c r="I11" s="1"/>
  <c r="I26" s="1"/>
  <c r="AY732"/>
  <c r="AY13" s="1"/>
  <c r="AY28" s="1"/>
  <c r="N11"/>
  <c r="N26" s="1"/>
  <c r="N722"/>
  <c r="N729" s="1"/>
  <c r="J11"/>
  <c r="J26" s="1"/>
  <c r="J722"/>
  <c r="P11"/>
  <c r="P26" s="1"/>
  <c r="P722"/>
  <c r="P729" s="1"/>
  <c r="E724"/>
  <c r="K11"/>
  <c r="K26" s="1"/>
  <c r="F575"/>
  <c r="F596"/>
  <c r="G596" s="1"/>
  <c r="F724"/>
  <c r="H12"/>
  <c r="H27" s="1"/>
  <c r="E575"/>
  <c r="E589"/>
  <c r="G589" s="1"/>
  <c r="E603"/>
  <c r="G603" s="1"/>
  <c r="E182"/>
  <c r="E455" s="1"/>
  <c r="AO12"/>
  <c r="AO27" s="1"/>
  <c r="Q12"/>
  <c r="Q27" s="1"/>
  <c r="K15"/>
  <c r="K30" s="1"/>
  <c r="S15"/>
  <c r="S30" s="1"/>
  <c r="AA15"/>
  <c r="AA30" s="1"/>
  <c r="AI15"/>
  <c r="AI30" s="1"/>
  <c r="AQ15"/>
  <c r="AQ30" s="1"/>
  <c r="L15"/>
  <c r="L30" s="1"/>
  <c r="T15"/>
  <c r="T30" s="1"/>
  <c r="AB15"/>
  <c r="AB30" s="1"/>
  <c r="AJ15"/>
  <c r="AJ30" s="1"/>
  <c r="AR15"/>
  <c r="AR30" s="1"/>
  <c r="AZ15"/>
  <c r="AZ30" s="1"/>
  <c r="M15"/>
  <c r="M30" s="1"/>
  <c r="U15"/>
  <c r="U30" s="1"/>
  <c r="AC15"/>
  <c r="AC30" s="1"/>
  <c r="AK15"/>
  <c r="AK30" s="1"/>
  <c r="AS15"/>
  <c r="AS30" s="1"/>
  <c r="R15"/>
  <c r="R30" s="1"/>
  <c r="Z15"/>
  <c r="Z30" s="1"/>
  <c r="AH15"/>
  <c r="AH30" s="1"/>
  <c r="AP15"/>
  <c r="AP30" s="1"/>
  <c r="K12"/>
  <c r="K27" s="1"/>
  <c r="O15"/>
  <c r="O30" s="1"/>
  <c r="W15"/>
  <c r="W30" s="1"/>
  <c r="AE15"/>
  <c r="AE30" s="1"/>
  <c r="AM15"/>
  <c r="AM30" s="1"/>
  <c r="AY15"/>
  <c r="AY30" s="1"/>
  <c r="P15"/>
  <c r="P30" s="1"/>
  <c r="X15"/>
  <c r="X30" s="1"/>
  <c r="AF15"/>
  <c r="AF30" s="1"/>
  <c r="AN15"/>
  <c r="AN30" s="1"/>
  <c r="AV15"/>
  <c r="AV30" s="1"/>
  <c r="Q15"/>
  <c r="Q30" s="1"/>
  <c r="Y15"/>
  <c r="Y30" s="1"/>
  <c r="AG15"/>
  <c r="AG30" s="1"/>
  <c r="AO15"/>
  <c r="AO30" s="1"/>
  <c r="AW15"/>
  <c r="AW30" s="1"/>
  <c r="N15"/>
  <c r="N30" s="1"/>
  <c r="V15"/>
  <c r="V30" s="1"/>
  <c r="AD15"/>
  <c r="AD30" s="1"/>
  <c r="AL15"/>
  <c r="AL30" s="1"/>
  <c r="AT30"/>
  <c r="AJ13"/>
  <c r="AJ28" s="1"/>
  <c r="X13"/>
  <c r="X28" s="1"/>
  <c r="R13"/>
  <c r="R28" s="1"/>
  <c r="O12"/>
  <c r="O27" s="1"/>
  <c r="U12"/>
  <c r="U27" s="1"/>
  <c r="W12"/>
  <c r="W27" s="1"/>
  <c r="Y12"/>
  <c r="Y27" s="1"/>
  <c r="AA12"/>
  <c r="AA27" s="1"/>
  <c r="AC12"/>
  <c r="AC27" s="1"/>
  <c r="AI12"/>
  <c r="AI27" s="1"/>
  <c r="AM12"/>
  <c r="AM27" s="1"/>
  <c r="AQ12"/>
  <c r="AQ27" s="1"/>
  <c r="AU12"/>
  <c r="AU27" s="1"/>
  <c r="AY12"/>
  <c r="AY27" s="1"/>
  <c r="O13"/>
  <c r="O28" s="1"/>
  <c r="S13"/>
  <c r="S28" s="1"/>
  <c r="U13"/>
  <c r="U28" s="1"/>
  <c r="Y13"/>
  <c r="Y28" s="1"/>
  <c r="AA13"/>
  <c r="AA28" s="1"/>
  <c r="AC13"/>
  <c r="AC28" s="1"/>
  <c r="AG13"/>
  <c r="AG28" s="1"/>
  <c r="AI13"/>
  <c r="AI28" s="1"/>
  <c r="AM13"/>
  <c r="AM28" s="1"/>
  <c r="AX15"/>
  <c r="AX30" s="1"/>
  <c r="AL13"/>
  <c r="AL28" s="1"/>
  <c r="AP13"/>
  <c r="AP28" s="1"/>
  <c r="AV13"/>
  <c r="AV28" s="1"/>
  <c r="W13"/>
  <c r="W28" s="1"/>
  <c r="AO13"/>
  <c r="AO28" s="1"/>
  <c r="AS13"/>
  <c r="AS28" s="1"/>
  <c r="AB13"/>
  <c r="AB28" s="1"/>
  <c r="AF13"/>
  <c r="AF28" s="1"/>
  <c r="AR13"/>
  <c r="AR28" s="1"/>
  <c r="T832"/>
  <c r="T12"/>
  <c r="AB832"/>
  <c r="AB12"/>
  <c r="AB27" s="1"/>
  <c r="AL832"/>
  <c r="AL12"/>
  <c r="AL27" s="1"/>
  <c r="AV832"/>
  <c r="AV12"/>
  <c r="AV27" s="1"/>
  <c r="E836"/>
  <c r="H14"/>
  <c r="H29" s="1"/>
  <c r="N832"/>
  <c r="N12"/>
  <c r="N27" s="1"/>
  <c r="Z832"/>
  <c r="Z12"/>
  <c r="Z27" s="1"/>
  <c r="AJ832"/>
  <c r="AJ12"/>
  <c r="AJ27" s="1"/>
  <c r="AT832"/>
  <c r="AT12"/>
  <c r="AT27" s="1"/>
  <c r="E835"/>
  <c r="F835"/>
  <c r="AE13"/>
  <c r="AE28" s="1"/>
  <c r="V722"/>
  <c r="V729" s="1"/>
  <c r="AX722"/>
  <c r="AX729" s="1"/>
  <c r="M722"/>
  <c r="Y722"/>
  <c r="AS722"/>
  <c r="AD722"/>
  <c r="AD729" s="1"/>
  <c r="AN722"/>
  <c r="AN729" s="1"/>
  <c r="S722"/>
  <c r="AI722"/>
  <c r="AI729" s="1"/>
  <c r="BA11"/>
  <c r="BA26" s="1"/>
  <c r="BA722"/>
  <c r="I722"/>
  <c r="AU462"/>
  <c r="F543"/>
  <c r="K13"/>
  <c r="K28" s="1"/>
  <c r="K722"/>
  <c r="H725"/>
  <c r="H722" s="1"/>
  <c r="AJ722"/>
  <c r="AJ729" s="1"/>
  <c r="G768"/>
  <c r="E834"/>
  <c r="G740"/>
  <c r="F469"/>
  <c r="AO455"/>
  <c r="Q29"/>
  <c r="Y29"/>
  <c r="AG29"/>
  <c r="AO29"/>
  <c r="AW29"/>
  <c r="V29"/>
  <c r="AD29"/>
  <c r="AL29"/>
  <c r="AT29"/>
  <c r="O29"/>
  <c r="W29"/>
  <c r="AE29"/>
  <c r="AM29"/>
  <c r="AU29"/>
  <c r="L29"/>
  <c r="T29"/>
  <c r="AB29"/>
  <c r="AJ29"/>
  <c r="AR29"/>
  <c r="AZ29"/>
  <c r="R29"/>
  <c r="M29"/>
  <c r="U29"/>
  <c r="AC29"/>
  <c r="AK29"/>
  <c r="AS29"/>
  <c r="N29"/>
  <c r="AH29"/>
  <c r="AP29"/>
  <c r="AX29"/>
  <c r="K29"/>
  <c r="S29"/>
  <c r="AI29"/>
  <c r="AQ29"/>
  <c r="AY29"/>
  <c r="P29"/>
  <c r="X29"/>
  <c r="AF29"/>
  <c r="AN29"/>
  <c r="AV29"/>
  <c r="E465"/>
  <c r="G465" s="1"/>
  <c r="E464"/>
  <c r="G464" s="1"/>
  <c r="G617"/>
  <c r="I532"/>
  <c r="K455"/>
  <c r="G42"/>
  <c r="T27"/>
  <c r="I466"/>
  <c r="G575"/>
  <c r="G585"/>
  <c r="G599"/>
  <c r="X722"/>
  <c r="AH722"/>
  <c r="AH729" s="1"/>
  <c r="AT722"/>
  <c r="AT729" s="1"/>
  <c r="W722"/>
  <c r="W729" s="1"/>
  <c r="AG722"/>
  <c r="AG11"/>
  <c r="AQ722"/>
  <c r="N462"/>
  <c r="H734"/>
  <c r="J735"/>
  <c r="J16" s="1"/>
  <c r="J31" s="1"/>
  <c r="J734"/>
  <c r="AG729"/>
  <c r="I467"/>
  <c r="H466"/>
  <c r="E466" s="1"/>
  <c r="Z722"/>
  <c r="Z729" s="1"/>
  <c r="AL722"/>
  <c r="AL729" s="1"/>
  <c r="AV722"/>
  <c r="O722"/>
  <c r="AA722"/>
  <c r="AA729" s="1"/>
  <c r="AK722"/>
  <c r="AK729" s="1"/>
  <c r="AU722"/>
  <c r="AU729" s="1"/>
  <c r="I14"/>
  <c r="AV729"/>
  <c r="X729"/>
  <c r="I468"/>
  <c r="G578"/>
  <c r="G582"/>
  <c r="G592"/>
  <c r="G606"/>
  <c r="R722"/>
  <c r="R729" s="1"/>
  <c r="AB722"/>
  <c r="AB729" s="1"/>
  <c r="AP722"/>
  <c r="AP729" s="1"/>
  <c r="AZ722"/>
  <c r="AZ729" s="1"/>
  <c r="Q722"/>
  <c r="Q729" s="1"/>
  <c r="AC722"/>
  <c r="AC729" s="1"/>
  <c r="AM722"/>
  <c r="AM729" s="1"/>
  <c r="AW722"/>
  <c r="AW729" s="1"/>
  <c r="F725"/>
  <c r="I13"/>
  <c r="J14"/>
  <c r="I734"/>
  <c r="AQ729"/>
  <c r="O729"/>
  <c r="H468"/>
  <c r="E468" s="1"/>
  <c r="T722"/>
  <c r="T729" s="1"/>
  <c r="AF722"/>
  <c r="AF729" s="1"/>
  <c r="AR722"/>
  <c r="AR729" s="1"/>
  <c r="U722"/>
  <c r="U729" s="1"/>
  <c r="AE722"/>
  <c r="AE729" s="1"/>
  <c r="AE11"/>
  <c r="AO722"/>
  <c r="AY722"/>
  <c r="E722" s="1"/>
  <c r="AY11"/>
  <c r="I735"/>
  <c r="I16" s="1"/>
  <c r="I31" s="1"/>
  <c r="H735"/>
  <c r="H16" s="1"/>
  <c r="H31" s="1"/>
  <c r="BA729"/>
  <c r="G91"/>
  <c r="G63"/>
  <c r="G77"/>
  <c r="G84"/>
  <c r="G613"/>
  <c r="G610"/>
  <c r="G776"/>
  <c r="G769"/>
  <c r="G745"/>
  <c r="G775"/>
  <c r="E476"/>
  <c r="AS729"/>
  <c r="Y729"/>
  <c r="S729"/>
  <c r="M729"/>
  <c r="F457"/>
  <c r="G457" s="1"/>
  <c r="G184"/>
  <c r="G70"/>
  <c r="G56"/>
  <c r="F723"/>
  <c r="F738"/>
  <c r="F35"/>
  <c r="E35"/>
  <c r="F49"/>
  <c r="F18" s="1"/>
  <c r="G18" s="1"/>
  <c r="J532"/>
  <c r="H832"/>
  <c r="F541"/>
  <c r="L722"/>
  <c r="E541"/>
  <c r="AO540"/>
  <c r="AQ540"/>
  <c r="AU540"/>
  <c r="AW540"/>
  <c r="AY540"/>
  <c r="F182"/>
  <c r="F455" s="1"/>
  <c r="F832"/>
  <c r="L540"/>
  <c r="R540"/>
  <c r="T540"/>
  <c r="X540"/>
  <c r="Z540"/>
  <c r="AB540"/>
  <c r="AF540"/>
  <c r="AH540"/>
  <c r="AL540"/>
  <c r="AP540"/>
  <c r="AR540"/>
  <c r="AT540"/>
  <c r="AV540"/>
  <c r="AZ540"/>
  <c r="O540"/>
  <c r="Q540"/>
  <c r="U540"/>
  <c r="W540"/>
  <c r="AA540"/>
  <c r="AC540"/>
  <c r="AE540"/>
  <c r="AG540"/>
  <c r="AK540"/>
  <c r="AM540"/>
  <c r="H730"/>
  <c r="H11" s="1"/>
  <c r="E469"/>
  <c r="AZ773"/>
  <c r="F773" s="1"/>
  <c r="F766"/>
  <c r="H532"/>
  <c r="E532" s="1"/>
  <c r="E543"/>
  <c r="N540"/>
  <c r="E534"/>
  <c r="E832" l="1"/>
  <c r="K729"/>
  <c r="E773"/>
  <c r="AT10"/>
  <c r="I729"/>
  <c r="E725"/>
  <c r="G725" s="1"/>
  <c r="AY729"/>
  <c r="G543"/>
  <c r="M27"/>
  <c r="L12"/>
  <c r="F12" s="1"/>
  <c r="I15"/>
  <c r="I30" s="1"/>
  <c r="AW11"/>
  <c r="AW26" s="1"/>
  <c r="AM11"/>
  <c r="AM26" s="1"/>
  <c r="AC11"/>
  <c r="AC26" s="1"/>
  <c r="AZ11"/>
  <c r="AZ26" s="1"/>
  <c r="AP11"/>
  <c r="AP26" s="1"/>
  <c r="AB11"/>
  <c r="AB26" s="1"/>
  <c r="R11"/>
  <c r="R26" s="1"/>
  <c r="AU11"/>
  <c r="AU26" s="1"/>
  <c r="AK11"/>
  <c r="AK26" s="1"/>
  <c r="AA11"/>
  <c r="AA26" s="1"/>
  <c r="O11"/>
  <c r="O26" s="1"/>
  <c r="AV11"/>
  <c r="AV26" s="1"/>
  <c r="AL11"/>
  <c r="AL26" s="1"/>
  <c r="Z11"/>
  <c r="Z26" s="1"/>
  <c r="H15"/>
  <c r="H30" s="1"/>
  <c r="AI11"/>
  <c r="AI26" s="1"/>
  <c r="S11"/>
  <c r="S26" s="1"/>
  <c r="AN13"/>
  <c r="AN28" s="1"/>
  <c r="AD13"/>
  <c r="AD28" s="1"/>
  <c r="AS11"/>
  <c r="AS26" s="1"/>
  <c r="Y11"/>
  <c r="Y26" s="1"/>
  <c r="M11"/>
  <c r="M26" s="1"/>
  <c r="AX13"/>
  <c r="AX28" s="1"/>
  <c r="V13"/>
  <c r="V28" s="1"/>
  <c r="AY26"/>
  <c r="AE26"/>
  <c r="U11"/>
  <c r="U26" s="1"/>
  <c r="AR11"/>
  <c r="AR26" s="1"/>
  <c r="AF11"/>
  <c r="AF26" s="1"/>
  <c r="T11"/>
  <c r="T26" s="1"/>
  <c r="J15"/>
  <c r="J30" s="1"/>
  <c r="AG26"/>
  <c r="AT26"/>
  <c r="AH11"/>
  <c r="AH26" s="1"/>
  <c r="X11"/>
  <c r="X26" s="1"/>
  <c r="AJ11"/>
  <c r="AJ26" s="1"/>
  <c r="AQ11"/>
  <c r="AQ26" s="1"/>
  <c r="W11"/>
  <c r="W26" s="1"/>
  <c r="AO11"/>
  <c r="AO26" s="1"/>
  <c r="Q11"/>
  <c r="Q26" s="1"/>
  <c r="AO729"/>
  <c r="E729"/>
  <c r="J29"/>
  <c r="F13"/>
  <c r="F14"/>
  <c r="E14"/>
  <c r="E12"/>
  <c r="AT28"/>
  <c r="AA29"/>
  <c r="Z29"/>
  <c r="H26"/>
  <c r="H462"/>
  <c r="E462" s="1"/>
  <c r="I462"/>
  <c r="F462" s="1"/>
  <c r="F468"/>
  <c r="G773"/>
  <c r="G766"/>
  <c r="G738"/>
  <c r="G469"/>
  <c r="J729"/>
  <c r="G49"/>
  <c r="G35"/>
  <c r="E731"/>
  <c r="F722"/>
  <c r="L729"/>
  <c r="E540"/>
  <c r="F540"/>
  <c r="F574"/>
  <c r="E574"/>
  <c r="F573"/>
  <c r="E573"/>
  <c r="F572"/>
  <c r="E572"/>
  <c r="F571"/>
  <c r="E571"/>
  <c r="F570"/>
  <c r="E570"/>
  <c r="F569"/>
  <c r="E569"/>
  <c r="F568"/>
  <c r="E568"/>
  <c r="F567"/>
  <c r="E567"/>
  <c r="F566"/>
  <c r="E566"/>
  <c r="F565"/>
  <c r="E565"/>
  <c r="F564"/>
  <c r="F563"/>
  <c r="E563"/>
  <c r="F562"/>
  <c r="E562"/>
  <c r="F561"/>
  <c r="E561"/>
  <c r="F560"/>
  <c r="E560"/>
  <c r="F559"/>
  <c r="E559"/>
  <c r="F558"/>
  <c r="E558"/>
  <c r="F557"/>
  <c r="F556"/>
  <c r="E556"/>
  <c r="F555"/>
  <c r="E555"/>
  <c r="F554"/>
  <c r="E554"/>
  <c r="F551"/>
  <c r="E551"/>
  <c r="F538"/>
  <c r="E538"/>
  <c r="F537"/>
  <c r="E537"/>
  <c r="F536"/>
  <c r="E536"/>
  <c r="F535"/>
  <c r="F732" s="1"/>
  <c r="E535"/>
  <c r="F534"/>
  <c r="F533"/>
  <c r="E533"/>
  <c r="F532"/>
  <c r="G532" s="1"/>
  <c r="F510"/>
  <c r="E510"/>
  <c r="F509"/>
  <c r="E509"/>
  <c r="F508"/>
  <c r="E508"/>
  <c r="F507"/>
  <c r="E507"/>
  <c r="F506"/>
  <c r="E506"/>
  <c r="F505"/>
  <c r="E505"/>
  <c r="F504"/>
  <c r="E504"/>
  <c r="F503"/>
  <c r="E503"/>
  <c r="F502"/>
  <c r="E502"/>
  <c r="F501"/>
  <c r="E501"/>
  <c r="F500"/>
  <c r="E500"/>
  <c r="F499"/>
  <c r="E499"/>
  <c r="F498"/>
  <c r="E498"/>
  <c r="F497"/>
  <c r="E497"/>
  <c r="F496"/>
  <c r="E496"/>
  <c r="F495"/>
  <c r="E495"/>
  <c r="F494"/>
  <c r="E494"/>
  <c r="F493"/>
  <c r="E493"/>
  <c r="F492"/>
  <c r="E492"/>
  <c r="F491"/>
  <c r="E491"/>
  <c r="F490"/>
  <c r="E490"/>
  <c r="F489"/>
  <c r="E489"/>
  <c r="F488"/>
  <c r="E488"/>
  <c r="F487"/>
  <c r="E487"/>
  <c r="F486"/>
  <c r="E486"/>
  <c r="F485"/>
  <c r="E485"/>
  <c r="F484"/>
  <c r="E484"/>
  <c r="F483"/>
  <c r="E483"/>
  <c r="F482"/>
  <c r="E482"/>
  <c r="F481"/>
  <c r="E481"/>
  <c r="F480"/>
  <c r="E480"/>
  <c r="F479"/>
  <c r="E479"/>
  <c r="F478"/>
  <c r="F477"/>
  <c r="F476"/>
  <c r="G476" s="1"/>
  <c r="F475"/>
  <c r="E475"/>
  <c r="E474"/>
  <c r="E473"/>
  <c r="E472"/>
  <c r="G472" s="1"/>
  <c r="E471"/>
  <c r="G471" s="1"/>
  <c r="E470"/>
  <c r="E234"/>
  <c r="F232"/>
  <c r="F233"/>
  <c r="F234"/>
  <c r="F235"/>
  <c r="F236"/>
  <c r="F237"/>
  <c r="F231"/>
  <c r="F225"/>
  <c r="F226"/>
  <c r="F227"/>
  <c r="F228"/>
  <c r="F229"/>
  <c r="F230"/>
  <c r="F224"/>
  <c r="F218"/>
  <c r="F219"/>
  <c r="F220"/>
  <c r="F221"/>
  <c r="F222"/>
  <c r="F223"/>
  <c r="F217"/>
  <c r="F211"/>
  <c r="F212"/>
  <c r="F213"/>
  <c r="F214"/>
  <c r="F215"/>
  <c r="F216"/>
  <c r="F210"/>
  <c r="E204"/>
  <c r="F204"/>
  <c r="E205"/>
  <c r="F205"/>
  <c r="E206"/>
  <c r="F206"/>
  <c r="E207"/>
  <c r="F207"/>
  <c r="E208"/>
  <c r="F208"/>
  <c r="E209"/>
  <c r="F209"/>
  <c r="F203"/>
  <c r="F197"/>
  <c r="F198"/>
  <c r="F199"/>
  <c r="F200"/>
  <c r="F201"/>
  <c r="F196"/>
  <c r="E190"/>
  <c r="F190"/>
  <c r="E191"/>
  <c r="F191"/>
  <c r="E192"/>
  <c r="F192"/>
  <c r="E193"/>
  <c r="F193"/>
  <c r="E194"/>
  <c r="F194"/>
  <c r="E195"/>
  <c r="F195"/>
  <c r="F189"/>
  <c r="E197"/>
  <c r="E198"/>
  <c r="E199"/>
  <c r="E200"/>
  <c r="E201"/>
  <c r="E211"/>
  <c r="E212"/>
  <c r="E213"/>
  <c r="E214"/>
  <c r="E215"/>
  <c r="E216"/>
  <c r="E218"/>
  <c r="E219"/>
  <c r="E220"/>
  <c r="E221"/>
  <c r="E222"/>
  <c r="E223"/>
  <c r="E225"/>
  <c r="E226"/>
  <c r="E227"/>
  <c r="E228"/>
  <c r="E229"/>
  <c r="E230"/>
  <c r="E232"/>
  <c r="E233"/>
  <c r="E235"/>
  <c r="E236"/>
  <c r="E237"/>
  <c r="E224"/>
  <c r="E217"/>
  <c r="E210"/>
  <c r="E203"/>
  <c r="L27" l="1"/>
  <c r="F11"/>
  <c r="E11"/>
  <c r="G234"/>
  <c r="G497"/>
  <c r="I29"/>
  <c r="I28"/>
  <c r="G500"/>
  <c r="G554"/>
  <c r="G557"/>
  <c r="G462"/>
  <c r="G191"/>
  <c r="G192"/>
  <c r="G568"/>
  <c r="G561"/>
  <c r="G564"/>
  <c r="E733"/>
  <c r="E735"/>
  <c r="F735"/>
  <c r="E734"/>
  <c r="G203"/>
  <c r="F734"/>
  <c r="G571"/>
  <c r="F733"/>
  <c r="G507"/>
  <c r="G490"/>
  <c r="G493"/>
  <c r="G483"/>
  <c r="G486"/>
  <c r="F730"/>
  <c r="E730"/>
  <c r="G199"/>
  <c r="G206"/>
  <c r="G205"/>
  <c r="G210"/>
  <c r="G213"/>
  <c r="G219"/>
  <c r="G224"/>
  <c r="G227"/>
  <c r="G233"/>
  <c r="G478"/>
  <c r="G479"/>
  <c r="G504"/>
  <c r="G506"/>
  <c r="G198"/>
  <c r="G212"/>
  <c r="G217"/>
  <c r="G220"/>
  <c r="G226"/>
  <c r="G535"/>
  <c r="F729"/>
  <c r="F731"/>
  <c r="G731" s="1"/>
  <c r="G540"/>
  <c r="G722"/>
  <c r="E196"/>
  <c r="G196" s="1"/>
  <c r="E189"/>
  <c r="G189" s="1"/>
  <c r="E231"/>
  <c r="G231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733" i="13" l="1"/>
  <c r="E15"/>
  <c r="E30" s="1"/>
  <c r="E16"/>
  <c r="E31" s="1"/>
  <c r="F27"/>
  <c r="F28"/>
  <c r="F29"/>
  <c r="F30"/>
  <c r="F16"/>
  <c r="F31" s="1"/>
  <c r="I10"/>
  <c r="C14" i="8"/>
  <c r="D14" s="1"/>
  <c r="C19"/>
  <c r="D19" s="1"/>
  <c r="C24"/>
  <c r="D5"/>
  <c r="I25" i="13" l="1"/>
  <c r="E27"/>
  <c r="G27" s="1"/>
  <c r="G12"/>
  <c r="E29"/>
  <c r="G29" s="1"/>
  <c r="G14"/>
  <c r="AZ10"/>
  <c r="AZ25" s="1"/>
  <c r="AY10"/>
  <c r="AW10"/>
  <c r="AW25" s="1"/>
  <c r="AV10"/>
  <c r="AV25" s="1"/>
  <c r="AU10"/>
  <c r="AU25" s="1"/>
  <c r="AT25"/>
  <c r="AR10"/>
  <c r="AR25" s="1"/>
  <c r="AQ10"/>
  <c r="AQ25" s="1"/>
  <c r="AP10"/>
  <c r="AP25" s="1"/>
  <c r="AO10"/>
  <c r="AO25" s="1"/>
  <c r="AM10"/>
  <c r="AM25" s="1"/>
  <c r="AL10"/>
  <c r="AL25" s="1"/>
  <c r="AK10"/>
  <c r="AK25" s="1"/>
  <c r="AJ10"/>
  <c r="AJ25" s="1"/>
  <c r="AH10"/>
  <c r="AH25" s="1"/>
  <c r="AG10"/>
  <c r="AG25" s="1"/>
  <c r="AF10"/>
  <c r="AF25" s="1"/>
  <c r="AE10"/>
  <c r="AE25" s="1"/>
  <c r="AC10"/>
  <c r="AC25" s="1"/>
  <c r="AB10"/>
  <c r="AB25" s="1"/>
  <c r="AA10"/>
  <c r="AA25" s="1"/>
  <c r="Z10"/>
  <c r="Z25" s="1"/>
  <c r="X10"/>
  <c r="X25" s="1"/>
  <c r="W10"/>
  <c r="U10"/>
  <c r="U25" s="1"/>
  <c r="T10"/>
  <c r="T25" s="1"/>
  <c r="R10"/>
  <c r="R25" s="1"/>
  <c r="Q10"/>
  <c r="Q25" s="1"/>
  <c r="O10"/>
  <c r="O25" s="1"/>
  <c r="N10"/>
  <c r="N25" s="1"/>
  <c r="L10"/>
  <c r="K10"/>
  <c r="F26"/>
  <c r="D24" i="8"/>
  <c r="I547" i="13"/>
  <c r="AY25" l="1"/>
  <c r="E10"/>
  <c r="F10"/>
  <c r="F25" s="1"/>
  <c r="W25"/>
  <c r="Y10"/>
  <c r="Y25" s="1"/>
  <c r="K25"/>
  <c r="L25"/>
  <c r="M10"/>
  <c r="M25" s="1"/>
  <c r="F548"/>
  <c r="AZ547"/>
  <c r="AY547"/>
  <c r="AW547"/>
  <c r="AV547"/>
  <c r="AU547"/>
  <c r="AT547"/>
  <c r="AR547"/>
  <c r="AQ547"/>
  <c r="AP547"/>
  <c r="AO547"/>
  <c r="AM547"/>
  <c r="AL547"/>
  <c r="AK547"/>
  <c r="AJ547"/>
  <c r="AH547"/>
  <c r="AG547"/>
  <c r="AF547"/>
  <c r="AE547"/>
  <c r="AC547"/>
  <c r="AB547"/>
  <c r="AA547"/>
  <c r="Z547"/>
  <c r="X547"/>
  <c r="W547"/>
  <c r="U547"/>
  <c r="T547"/>
  <c r="R547"/>
  <c r="Q547"/>
  <c r="O547"/>
  <c r="N547"/>
  <c r="L547"/>
  <c r="K547"/>
  <c r="F553"/>
  <c r="E553"/>
  <c r="F552"/>
  <c r="E552"/>
  <c r="F550"/>
  <c r="F549"/>
  <c r="E549" l="1"/>
  <c r="F547"/>
  <c r="E548" l="1"/>
  <c r="E26" l="1"/>
  <c r="E550"/>
  <c r="G550" s="1"/>
  <c r="H547"/>
  <c r="E547" s="1"/>
  <c r="G547" s="1"/>
  <c r="H458" l="1"/>
  <c r="H732" s="1"/>
  <c r="E185"/>
  <c r="H455"/>
  <c r="G455" l="1"/>
  <c r="E458"/>
  <c r="G185"/>
  <c r="H729"/>
  <c r="H13"/>
  <c r="H10" s="1"/>
  <c r="E25" s="1"/>
  <c r="G458" l="1"/>
  <c r="E732"/>
  <c r="G732" s="1"/>
  <c r="J28"/>
  <c r="E13"/>
  <c r="G182"/>
  <c r="G729"/>
  <c r="H28" l="1"/>
  <c r="G13"/>
  <c r="E28"/>
  <c r="G28" s="1"/>
  <c r="H25" l="1"/>
  <c r="J10"/>
  <c r="J25" s="1"/>
  <c r="G10"/>
  <c r="G25"/>
</calcChain>
</file>

<file path=xl/sharedStrings.xml><?xml version="1.0" encoding="utf-8"?>
<sst xmlns="http://schemas.openxmlformats.org/spreadsheetml/2006/main" count="1944" uniqueCount="621">
  <si>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</si>
  <si>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</si>
  <si>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</si>
  <si>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</si>
  <si>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</si>
  <si>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</si>
  <si>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</si>
  <si>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</si>
  <si>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</si>
  <si>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</si>
  <si>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</si>
  <si>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</si>
  <si>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</si>
  <si>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</si>
  <si>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</si>
  <si>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</si>
  <si>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</si>
  <si>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</si>
  <si>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</si>
  <si>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</si>
  <si>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</si>
  <si>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</si>
  <si>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</si>
  <si>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</si>
  <si>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</si>
  <si>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</si>
  <si>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</si>
  <si>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</si>
  <si>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</si>
  <si>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</si>
  <si>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</si>
  <si>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</si>
  <si>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</si>
  <si>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</si>
  <si>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</si>
  <si>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</si>
  <si>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</si>
  <si>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</si>
  <si>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</si>
  <si>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</si>
  <si>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</si>
  <si>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</si>
  <si>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</si>
  <si>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</si>
  <si>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</si>
  <si>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</si>
  <si>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</si>
  <si>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</si>
  <si>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</si>
  <si>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</si>
  <si>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</si>
  <si>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</si>
  <si>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</si>
  <si>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</si>
  <si>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</si>
  <si>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</si>
  <si>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</si>
  <si>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</si>
  <si>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</si>
  <si>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</si>
  <si>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</si>
  <si>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</si>
  <si>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</si>
  <si>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</si>
  <si>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</si>
  <si>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</si>
  <si>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</si>
  <si>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</si>
  <si>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</si>
  <si>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</si>
  <si>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</si>
  <si>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</si>
  <si>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</si>
  <si>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</si>
  <si>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</si>
  <si>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</si>
  <si>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</si>
  <si>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</si>
  <si>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</si>
  <si>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</si>
  <si>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</si>
  <si>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</si>
  <si>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</si>
  <si>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</si>
  <si>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</si>
  <si>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</si>
  <si>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</si>
  <si>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</si>
  <si>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</si>
  <si>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</si>
  <si>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</si>
  <si>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</si>
  <si>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</si>
  <si>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</si>
  <si>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</si>
  <si>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</si>
  <si>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</si>
  <si>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</si>
  <si>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</si>
  <si>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</si>
  <si>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</si>
  <si>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</si>
  <si>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</si>
  <si>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</si>
  <si>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</si>
  <si>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</si>
  <si>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</si>
  <si>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</si>
  <si>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</si>
  <si>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</si>
  <si>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</si>
  <si>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</si>
  <si>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</si>
  <si>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</si>
  <si>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</si>
  <si>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</si>
  <si>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</si>
  <si>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</si>
  <si>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</si>
  <si>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</si>
  <si>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</si>
  <si>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</si>
  <si>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</si>
  <si>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</si>
  <si>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</si>
  <si>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</si>
  <si>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</si>
  <si>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</si>
  <si>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</si>
  <si>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</si>
  <si>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</si>
  <si>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</si>
  <si>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</si>
  <si>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</si>
  <si>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</si>
  <si>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</si>
  <si>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</si>
  <si>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</si>
  <si>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</si>
  <si>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</si>
  <si>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</si>
  <si>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</si>
  <si>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</si>
  <si>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</si>
  <si>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</si>
  <si>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</si>
  <si>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</si>
  <si>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</si>
  <si>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</si>
  <si>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</si>
  <si>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</si>
  <si>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</si>
  <si>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</si>
  <si>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</si>
  <si>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</si>
  <si>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</si>
  <si>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</si>
  <si>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</si>
  <si>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</si>
  <si>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</si>
  <si>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</si>
  <si>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</si>
  <si>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</si>
  <si>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</si>
  <si>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</si>
  <si>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</si>
  <si>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</si>
  <si>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</si>
  <si>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</si>
  <si>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</si>
  <si>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</si>
  <si>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</si>
  <si>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</si>
  <si>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</si>
  <si>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</si>
  <si>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</si>
  <si>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</si>
  <si>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</si>
  <si>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</si>
  <si>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</si>
  <si>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</si>
  <si>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</si>
  <si>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</si>
  <si>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</si>
  <si>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</si>
  <si>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</si>
  <si>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</si>
  <si>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</si>
  <si>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</si>
  <si>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</si>
  <si>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</si>
  <si>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</si>
  <si>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</si>
  <si>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</si>
  <si>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</si>
  <si>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</si>
  <si>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</si>
  <si>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</si>
  <si>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</si>
  <si>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</si>
  <si>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</si>
  <si>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</si>
  <si>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</si>
  <si>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</si>
  <si>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</si>
  <si>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</si>
  <si>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</si>
  <si>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</si>
  <si>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</si>
  <si>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</si>
  <si>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</si>
  <si>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</si>
  <si>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</si>
  <si>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</si>
  <si>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</si>
  <si>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</si>
  <si>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</si>
  <si>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</si>
  <si>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</si>
  <si>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</si>
  <si>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</si>
  <si>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</si>
  <si>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</si>
  <si>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</si>
  <si>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</si>
  <si>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</si>
  <si>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</si>
  <si>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</si>
  <si>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</si>
  <si>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</si>
  <si>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</si>
  <si>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</si>
  <si>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</si>
  <si>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</si>
  <si>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</si>
  <si>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</si>
  <si>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</si>
  <si>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</si>
  <si>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</si>
  <si>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</si>
  <si>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</si>
  <si>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</si>
  <si>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</si>
  <si>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</si>
  <si>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</si>
  <si>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</si>
  <si>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</si>
  <si>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</si>
  <si>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</si>
  <si>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</si>
  <si>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</si>
  <si>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</si>
  <si>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</si>
  <si>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</si>
  <si>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</si>
  <si>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</si>
  <si>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</si>
  <si>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 xml:space="preserve">Показатели конечных результатов </t>
  </si>
  <si>
    <t>Всего</t>
  </si>
  <si>
    <t>тыс. рублей</t>
  </si>
  <si>
    <t>Ответственный исполнитель /соисполнитель</t>
  </si>
  <si>
    <t>фактически
профинансировано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</si>
  <si>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</si>
  <si>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привлеченные средства</t>
  </si>
  <si>
    <t>Наименование мероприятий муниципальной программы*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</si>
  <si>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</si>
  <si>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</si>
  <si>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</si>
  <si>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>бюджет района</t>
  </si>
  <si>
    <t xml:space="preserve">бюджет поселений </t>
  </si>
  <si>
    <t>Таблица 5</t>
  </si>
  <si>
    <t>наименование муниципальной программы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</si>
  <si>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</si>
  <si>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</si>
  <si>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</si>
  <si>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</si>
  <si>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</si>
  <si>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 xml:space="preserve">Цель 1 : Повышение надежности и качества предоставления жилищно-коммунальных услуг. </t>
  </si>
  <si>
    <t>Подпрограмма 1: Создание условий для обеспечения качественными коммунальными услугами.</t>
  </si>
  <si>
    <t>Задача 1. Реконструкция, расширение,модернизация,строительство объектов системы водоснабжения и водоотведения,теплоснабжения,газоснабжениыя,электроснабжения.</t>
  </si>
  <si>
    <t>п.Аган                                                                                                                        Наружный газопровод                            (Лукойл ЗС)</t>
  </si>
  <si>
    <t>с. Ваховск                                                                            Газопровод  (корректировка ПИР)</t>
  </si>
  <si>
    <t xml:space="preserve">п. Ваховск                                      Газовая котельная </t>
  </si>
  <si>
    <t>1.2</t>
  </si>
  <si>
    <t>1.3</t>
  </si>
  <si>
    <t xml:space="preserve">п. Ваховск  Реконструкция канализационных очистных сооружений производительностью 200 м3/сут. </t>
  </si>
  <si>
    <t>Удельный вес проб воды, не отвечающих гигиеническим нормативам: по санитарно-химическим показателям, %</t>
  </si>
  <si>
    <t>Доля уличной водопроводной сети, нуждающейся в замене, %</t>
  </si>
  <si>
    <t>Доля уличной тепловой сети, нуждающейся в замене, %</t>
  </si>
  <si>
    <t>Доля сточных вод, очищенных до нормативных значений, в общем объеме сточных вод, пропущенных через очистные сооружения, %</t>
  </si>
  <si>
    <t>Доля потерь воды при ее передаче в общем объеме переданной, %</t>
  </si>
  <si>
    <t>Доля потерь тепловой энергии при ее передачи в общем объеме, %</t>
  </si>
  <si>
    <t>Удельный расход топлива на выработку тепловой энергии на котельных, т.у.т.</t>
  </si>
  <si>
    <t xml:space="preserve">Удельный расход тепловой энергии на снабжение муниципальных бюджетных учреждений (в расчете на 1 кв. метр общей площади), Гкал </t>
  </si>
  <si>
    <t xml:space="preserve">Удельный расход тепловой энергии в многоквартирных домах (в расчете на 1 кв. метр общей площади), Гкал </t>
  </si>
  <si>
    <t>Доля площади жилищного фонда, обеспеченного всеми видами благоустройства, в общей площади жилищного фонда, %</t>
  </si>
  <si>
    <t>Уровень газификации котельных, %</t>
  </si>
  <si>
    <t xml:space="preserve">Постановление администрации района от 02.12.2013 № 2553 "Об утверждении муниципальной программы «Развитие жилищно-коммунального комплекса и повышение энергетической эффективности в Нижневартовском районе на 2014−2020 годы» </t>
  </si>
  <si>
    <t>Муниципальное казенное учреждение «Управление капитального строительства по застройке Нижневартовского района»</t>
  </si>
  <si>
    <t xml:space="preserve">Всего по муниципальной программе  </t>
  </si>
  <si>
    <t>Вывоз твердых бытовых отходов (д. Вампугол, с. Былино, д. Пасол, д. Соснина)</t>
  </si>
  <si>
    <t>Уличное освещение (д. Вампугол, с. Былино, д. Пасол, д. Соснина)</t>
  </si>
  <si>
    <t>Техническое обслуживание уличного освещения (д. Вампугол, с. Былино, д. Пасол, д. Соснина)</t>
  </si>
  <si>
    <t>Техническое обслуживание дизель-генераторной станции в д. Вампугол</t>
  </si>
  <si>
    <t>Содержание памятника в д. Вампугол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</si>
  <si>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</si>
  <si>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всего по Подпрограмме 1</t>
  </si>
  <si>
    <t>Отдел жилищно-коммунального хозяйства, энергетики и строительства</t>
  </si>
  <si>
    <t>пгт. Новоаганск</t>
  </si>
  <si>
    <t>п. Аган</t>
  </si>
  <si>
    <t>с. Большетархово</t>
  </si>
  <si>
    <t>д. Вата</t>
  </si>
  <si>
    <t>п. Ваховск, с. Охтеурье</t>
  </si>
  <si>
    <t>п. Зайцева Речка</t>
  </si>
  <si>
    <t>с. Ларьяк, с. Корлики</t>
  </si>
  <si>
    <t>с. Покур</t>
  </si>
  <si>
    <t>д. Вампугол, д. Пасол</t>
  </si>
  <si>
    <t>Подпрограмма  3 «Обеспечение равных прав потребителей на получение энергетических ресурсов»</t>
  </si>
  <si>
    <t>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</t>
  </si>
  <si>
    <t>Возмещение недополученных доходов организациям, осуществляющим реализацию электрической энергии прочим потребителям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</si>
  <si>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Подпрограмма  4 «Повышение энергоэффективности в отраслях экономики»</t>
  </si>
  <si>
    <t>Итого по подпрограмме 4</t>
  </si>
  <si>
    <t>тел. 8(3466) 49-87-58</t>
  </si>
  <si>
    <t>Исполнитель: Главный специалист обжела ЖКХ, энергетики и строительства администрации района Е.Г. Марсакова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</si>
  <si>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 xml:space="preserve">«Развитие жилищно-коммунального комплекса и повышение энергетической эффективности в Нижневартовском районе на 2014−2020 годы» </t>
    </r>
  </si>
  <si>
    <t>Мероприятие 1.1: 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</t>
  </si>
  <si>
    <t>Мероприятие 1.2: Капитальный ремонт (с заменой)  систем теплоснабжения, водоснабжения и водоотведения для подготовки к осенне-зимнему периоду</t>
  </si>
  <si>
    <t>Итого по мероприятию 1.2</t>
  </si>
  <si>
    <t>Мероприятие 1.3. Реализация мероприятий в сфере жилищно-коммунального хозяйства и социальной сферы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</si>
  <si>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</si>
  <si>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</si>
  <si>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</si>
  <si>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</si>
  <si>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</si>
  <si>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</si>
  <si>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</si>
  <si>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</si>
  <si>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</si>
  <si>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1.2.1</t>
  </si>
  <si>
    <t>1.3.1</t>
  </si>
  <si>
    <t>1.3.2</t>
  </si>
  <si>
    <t>1.3.3</t>
  </si>
  <si>
    <t>1.3.4</t>
  </si>
  <si>
    <t>1.3.5</t>
  </si>
  <si>
    <t>1.3.6</t>
  </si>
  <si>
    <t>Мероприятие 4. Обеспечение бесперебойной работы объектов жилищно-коммунального хозяйства и социальной сферы</t>
  </si>
  <si>
    <t>1.4.1</t>
  </si>
  <si>
    <t xml:space="preserve">Итого по мероприятию 1.3. </t>
  </si>
  <si>
    <t>Мероприятие 3.1. Возмещение недополученных доходов организациям, осуществляющим реализацию электрической энергии в зоне децентрализованного электроснабжения</t>
  </si>
  <si>
    <t>3.1</t>
  </si>
  <si>
    <t>3.1.1</t>
  </si>
  <si>
    <t>3.1.2.</t>
  </si>
  <si>
    <t>Цель 2 "Повышение эффективности использования топливно-энергетических ресурсов"</t>
  </si>
  <si>
    <t>Задача 2. "Повышение энергетической эффективности при производстве и передаче энергетических ресурсов"</t>
  </si>
  <si>
    <t>Мероприятие 4.1. Создание условий для повышения энергетической эффективности в отраслях экономики</t>
  </si>
  <si>
    <t>Итого по мероприятию  4.1</t>
  </si>
  <si>
    <t>1.1. Общие целевые показатели в области энергосбережения и повышения энергетической эффективности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</si>
  <si>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</si>
  <si>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</si>
  <si>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</si>
  <si>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</si>
  <si>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образования, %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</si>
  <si>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образования, %</t>
  </si>
  <si>
    <t>2.1. Целевые показатели в области энергосбережения и повышения энергетической эффективности в муниципальном секторе</t>
  </si>
  <si>
    <t>2.1.1.</t>
  </si>
  <si>
    <t>Удельный расход электрической энергии на снабжение муниципальных бюд-жетных учреждений (в расчете на 1 человека), кВт*ч</t>
  </si>
  <si>
    <t>2.1.2.</t>
  </si>
  <si>
    <t>2.1.3.</t>
  </si>
  <si>
    <t>Удельный расход холодной воды на снабжение муници-пальных бюджетных учреждений (в расчете на 1 человека), куб. м</t>
  </si>
  <si>
    <t>2.1.4.</t>
  </si>
  <si>
    <t>Удельный расход горячей воды на снабжение муници-пальных бюджетных учреждений (в расчете на 1 человека), куб. м</t>
  </si>
  <si>
    <t>2.1.5.</t>
  </si>
  <si>
    <t>Удельный расход природного газа на снабжение муници-пальных бюджетных учреждений (в расчете на 1 человека), куб. м/чел.</t>
  </si>
  <si>
    <t>2.1.6.</t>
  </si>
  <si>
    <t>Отношение экономии энергетических ресурсов и воды в стоимостном выражении, дости-жение которой планируется в результате реализации энергосервисных контрактов (договоров), заклю-ченных муниципаль-ными бюджетными учреждениями к общему объему фи-нансирования муни-ципальной программы, %</t>
  </si>
  <si>
    <t>2.1.7.</t>
  </si>
  <si>
    <t>Количество энергосервисных договоров (контрактов), заключенных органами местного самоуправления и муниципальными бюджетными учреждениями, шт.</t>
  </si>
  <si>
    <t>1.1.1.</t>
  </si>
  <si>
    <t>1.1.2.</t>
  </si>
  <si>
    <t>1.1.3.</t>
  </si>
  <si>
    <t>1.1.4.</t>
  </si>
  <si>
    <t>1.1.5.</t>
  </si>
  <si>
    <t>1.1.6.</t>
  </si>
  <si>
    <t>2.2. Целевые показатели в области энергосбережения и повышения энергетической эффективности в жилищном фонде</t>
  </si>
  <si>
    <t>2.2.1.</t>
  </si>
  <si>
    <t>Удельный расход электрической энергии в многоквартирных домах (в расчете на 1 кв. метр общей площади), кВт*ч</t>
  </si>
  <si>
    <t>2.2.2.</t>
  </si>
  <si>
    <t>2.2.3.</t>
  </si>
  <si>
    <t>Удельный расход холодной воды в многоквартирных домах (в расчете на 1 человека), куб. м</t>
  </si>
  <si>
    <t>2.2.4.</t>
  </si>
  <si>
    <t>Удельный расход горячей воды в многоквартирных домах (в расчете на 1 человека), куб. м</t>
  </si>
  <si>
    <t>2.2.5.</t>
  </si>
  <si>
    <t>Удельный расход природного газа в многоквартирных домах с индивиду-альными системами газового отопления (в расчете на 1 кв. м общей площади), тыс. куб. м/кв. м</t>
  </si>
  <si>
    <t>2.2.6.</t>
  </si>
  <si>
    <t>Удельный расход природного газа в многоквартирных домах с иными системами теплоснаб-жения (в расчете на 1 человека), тыс. куб. м/чел.</t>
  </si>
  <si>
    <t>2.2.7.</t>
  </si>
  <si>
    <t>Удельный суммарный расход энергетических ресурсов в многок-вартирных домах, т.у.т./кв. м</t>
  </si>
  <si>
    <t xml:space="preserve">2.3. Целевые показатели в области энергосбережения и повышения энергетической эффективности в системах коммунальной 
инфраструктуры
</t>
  </si>
  <si>
    <t>2.3.1.</t>
  </si>
  <si>
    <t>2.3.2.</t>
  </si>
  <si>
    <t>Удельный расход электрической энергии, используемой при передаче тепловой энергии в системах теплоснабжения, тыс. кВт*ч/тыс. куб. м</t>
  </si>
  <si>
    <t>2.3.3.</t>
  </si>
  <si>
    <t>Удельный расход электрической энергии, используемой для передачи (транспортировки) воды в системах водоснабжения (на 1 куб. метр), тыс. кВт*ч/тыс. куб. м</t>
  </si>
  <si>
    <t>2.3.4.</t>
  </si>
  <si>
    <t>Удельный расход электрической энергии, используемой в системах водоотведения (на 1 куб. метр), тыс. кВт*ч/тыс. куб. м</t>
  </si>
  <si>
    <t>2.3.5.</t>
  </si>
  <si>
    <t>Удельный расход топлива на выработку тепловой энергии на тепловых электростанциях</t>
  </si>
  <si>
    <t>2.3.6.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</si>
  <si>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</si>
  <si>
    <t>2.3.7.</t>
  </si>
  <si>
    <t>Повышение обеспеченности населения централизованными услугами водоснабжения, %</t>
  </si>
  <si>
    <t>2.3.8.</t>
  </si>
  <si>
    <t>Повышение обеспеченности населения централизованными услугами теплоснабжения, %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</si>
  <si>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</si>
  <si>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</si>
  <si>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</si>
  <si>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</si>
  <si>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</si>
  <si>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</si>
  <si>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</si>
  <si>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</si>
  <si>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Связь основного мероприятия с показателямимуниципальной программы(номер показателя</t>
  </si>
  <si>
    <t>Планируемый объем работ по направлениям расходов</t>
  </si>
  <si>
    <t>непосредственный 2.3.15, 2.3.7; конеч-ный 2.3.8,
2.3.1- 2.3.5,</t>
  </si>
  <si>
    <t>непосредственный 2.3.16..</t>
  </si>
  <si>
    <t>х</t>
  </si>
  <si>
    <t>непосредственный 2.1.1-2.1.7; конечный 1.1.1-1.1.6.</t>
  </si>
  <si>
    <t>непосредственный 2.3.10; конечный 2.3.14</t>
  </si>
  <si>
    <t>1.4.2</t>
  </si>
  <si>
    <t>Предоставление субсидий на возмещение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</si>
  <si>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t>1.1.10</t>
  </si>
  <si>
    <t>Разработка проектов нормативов допустимого сброса загрязняющих веществ в водоемы со сточными водами от канализационных очистных сооружений в населенных пунктах Нижневартовского района" (Ваховск, Аган, Покур)</t>
  </si>
  <si>
    <t xml:space="preserve">с. Варьеган Газопровод </t>
  </si>
  <si>
    <t>1.1.11</t>
  </si>
  <si>
    <t>с. Аган                                                                                                   Газовая котельная (Лукойл), (корректировка ПДС)</t>
  </si>
  <si>
    <t>1.1.12</t>
  </si>
  <si>
    <t xml:space="preserve">Газовая котельная с. Варьеган   </t>
  </si>
  <si>
    <t>1.1.13</t>
  </si>
  <si>
    <t>Итого по мероприятию 1.1</t>
  </si>
  <si>
    <t>1.1.14</t>
  </si>
  <si>
    <t>1.1.15</t>
  </si>
  <si>
    <t>с. Покур Канализационные очистные сооружения</t>
  </si>
  <si>
    <t>п.Аган Сети тепловодоснабжения и канализации по ул.Советская</t>
  </si>
  <si>
    <t>1.1.16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</si>
  <si>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</si>
  <si>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</si>
  <si>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</si>
  <si>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</si>
  <si>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</si>
  <si>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</si>
  <si>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</si>
  <si>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</si>
  <si>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</si>
  <si>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</si>
  <si>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</si>
  <si>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</si>
  <si>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</si>
  <si>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</si>
  <si>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</si>
  <si>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</si>
  <si>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</si>
  <si>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</si>
  <si>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Подпрограмма  5 «Создание условий для выполнения функций, возложенных на муниципальное казенное учреждение "Управление капитального строительства по застройке Нижневартовского района»</t>
  </si>
  <si>
    <t>5.1</t>
  </si>
  <si>
    <t xml:space="preserve">Мероприятие 5.1 "Обеспечение деятельности муниципального казенного учреждения"Управление капитального строительства по застройке Нижневартовского района» </t>
  </si>
  <si>
    <t>Итого по мероприятию  5.1</t>
  </si>
  <si>
    <t>Итого по подпрограмме 5</t>
  </si>
  <si>
    <t>Итого по подпрограмме 3.1</t>
  </si>
  <si>
    <t>Итого по мероприятию 3.1</t>
  </si>
  <si>
    <t xml:space="preserve">Пояснения к отчету о ходе исполнения графика (сетевого графика) по реализации муниципальной программы 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</si>
  <si>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электроснабжения;</t>
  </si>
  <si>
    <t xml:space="preserve"> Капитальный ремонт (с заменой) систем теплоснабжения, водоснабжения и водоотведения для подготовки к осенне-зимнему периоду; </t>
  </si>
  <si>
    <t>Реализация мероприятий в сфере жилищно-коммунального хозяйства и социальной сферы (вывоз твердых бытовых отходов, уличное освещение, техническое обслуживание уличного освещения в д. Вампугол, с. Былино, д. Пасол, д. Соснина, техническое обслуживание дизель-генераторной станции в д. Вампугол, содержание памятника в д. Вампугол, Проведение мероприятий по отлову животных);</t>
  </si>
  <si>
    <t>Обеспечение бесперебойной работы объектов жилищно-коммунального хозяйства и социальной сферы, а именно предоставление субсидий на возмещение фактически полученных  затрат на выполнение мероприятий по подготовке объектов жилищно-коммунального хозяйства и социальной сферы района к работе в осенне-зимний период, в части возмещений убытков на приобретением энергоносителей предприятиями жилищно-коммунального хозяйства</t>
  </si>
  <si>
    <t>Подпрограмма  4 «Повышение энергоэффективности в отраслях экономики». Проводятся мероприятия в области энергосбережения.</t>
  </si>
  <si>
    <t xml:space="preserve"> Информация о контрактной системе в сфере закупок: </t>
  </si>
  <si>
    <t xml:space="preserve"> объем закупок, тыс. рублей   </t>
  </si>
  <si>
    <t xml:space="preserve"> количество заявок, единиц </t>
  </si>
  <si>
    <t xml:space="preserve"> 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 </t>
  </si>
  <si>
    <t> Программные мероприятия выполняются в соответствии с заключенными договорами и муниципальными контрактами.</t>
  </si>
  <si>
    <t>Наличие, объемы и состояние объектов незавершенного строительства, в том числе:</t>
  </si>
  <si>
    <t xml:space="preserve">местный бюджет </t>
  </si>
  <si>
    <t>Исполнитель: Главный специалист отдела ЖКХ, энергетики и строительства администрации района Е.Г. Марсакова___________________</t>
  </si>
  <si>
    <r>
      <t xml:space="preserve">Подпрограмма 3 «Обеспечение равных прав потребителей на получение энергетических ресурсов» </t>
    </r>
    <r>
      <rPr>
        <sz val="14"/>
        <color rgb="FF000000"/>
        <rFont val="Times New Roman"/>
        <family val="1"/>
        <charset val="204"/>
      </rPr>
      <t>Предоставляются  субсидии на возмещение недополученных доходов организациям, осуществляющим реализацию электрической энергии населению и приравненным категориям потребителям, предприятиям жилищно-коммунального и агропромышленного комплекса, субъектам малого и среднего бизнеса (в населенных пунктах с. Корлики, д. Сосновый Бор,  д. Усть-Колекъеган)</t>
    </r>
  </si>
  <si>
    <t>1.2.21</t>
  </si>
  <si>
    <t>1.2.22</t>
  </si>
  <si>
    <t>Исполняющий обязанности начальника отдела</t>
  </si>
  <si>
    <t xml:space="preserve">ЖКХ, энергетики и строительства администрации района         ____________________(М.Ю. Канышева) </t>
  </si>
  <si>
    <t>1.2.23</t>
  </si>
  <si>
    <t>4.1.1</t>
  </si>
  <si>
    <t>1.1.17</t>
  </si>
  <si>
    <t>4.1.2</t>
  </si>
  <si>
    <t>4.1.3</t>
  </si>
  <si>
    <t>4.1.4</t>
  </si>
  <si>
    <t>1.1.18</t>
  </si>
  <si>
    <t>1.1.19</t>
  </si>
  <si>
    <t>1.2.24</t>
  </si>
  <si>
    <t>-</t>
  </si>
  <si>
    <t>1.2.25</t>
  </si>
  <si>
    <t>1.2.26</t>
  </si>
  <si>
    <t>д.Вампугол Изготовление и монтаж въездного знака (стелы)</t>
  </si>
  <si>
    <t>1.3.7</t>
  </si>
  <si>
    <t>д.Пасол Изготовление и монтаж въездного знака (стелы)</t>
  </si>
  <si>
    <t>1.3.8</t>
  </si>
  <si>
    <t>Обустройство и оборудование площадки для проведения культурно-массовых мероприятий в д. Соснина</t>
  </si>
  <si>
    <t>с.п.Зайцева Речка Модернизация водоочистного комплекса "Импульс"</t>
  </si>
  <si>
    <t>4.1.5</t>
  </si>
  <si>
    <t>план
на 2016год</t>
  </si>
  <si>
    <t>1.Показатели непосредственных результатов</t>
  </si>
  <si>
    <t>Исполнитель:</t>
  </si>
  <si>
    <t xml:space="preserve">Исполняющий обязанности начальника отдела ЖКХ, энергетики и строительства администрации района         ____________________(М.Ю. Канышева) </t>
  </si>
  <si>
    <t>Специалист -эксперт отдела ЖКХ, энергетики и строительства администрации района В.Ф. Гарипов, 8 (3466) 49-87-41;   Главный специалист отдела ЖКХ, энергетики и строительства администрации района А.С. Бумина, 8 (3466) 49-86-13</t>
  </si>
  <si>
    <t>Значение показателя на 2016год</t>
  </si>
  <si>
    <t>Значение показателя на 2017год</t>
  </si>
  <si>
    <t>Замена ветхих сетей тепловодоснабжения</t>
  </si>
  <si>
    <t>Замена 3-х сетевых насоса на котельной "Центральная" в пгт. Новоаганск</t>
  </si>
  <si>
    <t xml:space="preserve"> Установка и монтаж аварийной электро-станции 100кВт в здании МБОУ «Чехломе-евская основная школа» в д. Чехломей Ниж-невартов-ского рай-она (дет-ский сад)</t>
  </si>
  <si>
    <t xml:space="preserve"> Установка и монтаж аварийной электро-станции 100кВт в здании МБОУ «Чехломе-евская основная школа» в д. Чехломей Ниж-невартов-ского рай-она</t>
  </si>
  <si>
    <t>Ремонт внутриквартальных подземных сетей ТВС по ул.70 лет Октября от ТК 63 до ул.70 лет Октября, д.27 в пгт.Новоаганск</t>
  </si>
  <si>
    <t>Ремонт внутриквартальных подземных сетей ТВС от ул.Мира д.12 до ул.Мира д.20 в пгт.Новоаганск</t>
  </si>
  <si>
    <t>Ремонт внутриквартальных подземных сетей ТВС по ул.Ягельная от ТК14 до ТК7 (детский сад-СДК) в с.Варьеган</t>
  </si>
  <si>
    <t>Ремонт внутриквартальных надземных сетей ТВС по ул.Техснаб от поликлиники ТК 50 до ул.Техснаб д. 48 ТК2 в пгт.Новоаганск</t>
  </si>
  <si>
    <t>Ремонт внутриквартальных подземных сетей ТВС от ул.Центральная стр.105 ТК3 до ул.Центральная д.108 ТК4 в пгт.Новоаганск</t>
  </si>
  <si>
    <t>Ремонт внутриквартальных надземных сетей ТВС от ВОС "Импульс" по ул.Центральная от ТК 15 до ТК 10 в с.Варьеган</t>
  </si>
  <si>
    <t>Замена сетей тепловодоснабжения от  гаража до ул.Летная 2 в с.Охтеурье</t>
  </si>
  <si>
    <t>Замена сетей тепловодоснабженияот  ул.Центральная 26 до ул.Центральная 42 в с.Охтеурье</t>
  </si>
  <si>
    <t>Замена сетей тепловодоснабжения от ул.Школьная д.1 до ул.Школьная д.9 до  ул.Учительская д.12 в с.Охтеурье</t>
  </si>
  <si>
    <t>Замена сетей тепловодоснабжения от ул.Летная д.2 до ул.Летная д.18 в с.Охтеурье</t>
  </si>
  <si>
    <t>Замена сетей тепловодоснабжения от ул.Новая д.19 до детского сада до гаража в с.п.Большетархово</t>
  </si>
  <si>
    <t>Замена сетей тепловодоснабжения по участку от ул.Школьная д.38 до ул.Школьная д.27 в с.Большетархово</t>
  </si>
  <si>
    <t>Замена сетей тепловодоснабжения на участках по ул.Лесная, от СДК до Лесхоза, по ул.Центральная д.6 в с.п.Зайцева Речка</t>
  </si>
  <si>
    <t>Замена сетей тепловодоснабжения от ул.Летная д.18 до ул.Летная д.31 с.Охтеурье</t>
  </si>
  <si>
    <t>Замена трубопроводов внутриквартальной тепловой сети от ТК 1УТ-3а-ТК УТ-5,7 до вводов в жилой дом по ул. Энергетиков 1, пгт. Излучинск</t>
  </si>
  <si>
    <t>Административное здание по ул.Ленина, д.6 (Ремонт наружных сетей ТВС, ПИР) г. Нижневартовск</t>
  </si>
  <si>
    <t>1.4.3</t>
  </si>
  <si>
    <t>Прочие мероприятия по подготовке объектов жилищно-коммунального хозяйства и социальной сферы района к работе в осенне-зимний период</t>
  </si>
  <si>
    <t>Обустройство септика на объекте "Административное здание по ул.60 лет Октября, д.14 литер Б, г.Нижневартовск"</t>
  </si>
  <si>
    <t>Подпрограмма 1 Создание условий для обеспечения качественными коммунальными услугами: Планируется в 2017 году:</t>
  </si>
  <si>
    <r>
      <t xml:space="preserve">Корректировка ПИР по объекту «Газопровод п. Ваховск», </t>
    </r>
    <r>
      <rPr>
        <b/>
        <sz val="14"/>
        <color theme="1"/>
        <rFont val="Times New Roman"/>
        <family val="1"/>
        <charset val="204"/>
      </rPr>
      <t>1,2тыс.руб</t>
    </r>
    <r>
      <rPr>
        <sz val="14"/>
        <color theme="1"/>
        <rFont val="Times New Roman"/>
        <family val="1"/>
        <charset val="204"/>
      </rPr>
      <t xml:space="preserve">., освоено 0,0тыс. руб.; </t>
    </r>
  </si>
  <si>
    <t xml:space="preserve">Финансирование инвестиционных проектов в сфере ЖКХ, реализуемых на основе концессионных соглашений </t>
  </si>
  <si>
    <r>
      <t xml:space="preserve">Выполнялись работы по объекту «с. Покур Канализационные очистные сооружения»,  </t>
    </r>
    <r>
      <rPr>
        <b/>
        <sz val="14"/>
        <color theme="1"/>
        <rFont val="Times New Roman"/>
        <family val="1"/>
        <charset val="204"/>
      </rPr>
      <t>1 млн. 491,1тыс. руб</t>
    </r>
    <r>
      <rPr>
        <sz val="14"/>
        <color theme="1"/>
        <rFont val="Times New Roman"/>
        <family val="1"/>
        <charset val="204"/>
      </rPr>
      <t>., освоено 1 491,1 тыс. руб.</t>
    </r>
  </si>
  <si>
    <t xml:space="preserve">Замена котла  на котел КВр-1,0КД в котельной  с.п. Ларьяк </t>
  </si>
  <si>
    <t>Гуммирование РЧВ объемом 700м3 в с.п. Ваховск</t>
  </si>
  <si>
    <t>Капитальный ремонт котла с заменой горелки на газовой котельной в с. Охтеурье</t>
  </si>
  <si>
    <t>Замена сетевых насосов (с частотными преобразователями) в котельной  с.п. Ваховск</t>
  </si>
  <si>
    <t>Замена трех насосов первого контура и двух подпиточных насосов котельной "Техснаб" в пгт.Новоаганск</t>
  </si>
  <si>
    <t>Замена двух насосов на канализационной насосной станции по ул.Транспортная 32, ул.Энтузиастов 4 в пгт.Новоаганск</t>
  </si>
  <si>
    <t>Ремонт утепления дымовых труб котельной "Центральная" в пгт.Новоаганск</t>
  </si>
  <si>
    <t>Монтаж кожуха из оцинкованной стали на трубопроводах  d273, d325, d426 мм   по утеплителю ППУ в пгт.Излучинск</t>
  </si>
  <si>
    <t>Замена участка квартальной сети от т/к 2УТ-2 - 2УТ-2а от ЦТП-2 в пгт.Излучинск</t>
  </si>
  <si>
    <t>Замена участка водовода  Ду100 мм от камеры ПГ4 до камеры В-3 п. Савкино (кольцо) в пгт.Излучинск</t>
  </si>
  <si>
    <t>Замена перемычки между камерами ВВК1-ВВК6 (2 ввод ХПВ на  п. Излучинск) в пгт.Излучинск</t>
  </si>
  <si>
    <t>Замена трубопровода холодного водоснабжения от камеры ПГ35 в пгт.Излучинск</t>
  </si>
  <si>
    <t>Замена трубопровода на территории водозабора участка водоснабжения в пгт.Излучинск</t>
  </si>
  <si>
    <t>Замена водовода от ул. Савкинская 6 до ПГ в пгт.Излучинск</t>
  </si>
  <si>
    <t>Выполнение работ по актуализации схем теплоснабжения, водоснабжения и водоотведения. Разработка программы комплексного развития системы коммунальной инфраструктуры поселений района.</t>
  </si>
  <si>
    <t>Административное здание по ул.Индустриальная, д,16 (ремонт сетей канализации) г.Нижневартовск</t>
  </si>
  <si>
    <t>Административное здание по ул.Ленина, д,6 (замена водопровода в гараже цокольного этажа) г.Нижневартовск</t>
  </si>
  <si>
    <t>Административное здание по ул.Таежная, д,19 (ремонт кровли, чердака) г.Нижневартовск</t>
  </si>
  <si>
    <t>Дожимная насосная станция в с.п.Ваховск (ПИР)</t>
  </si>
  <si>
    <t>Итого по мероприятию  6.1</t>
  </si>
  <si>
    <t>Итого по подпрограмме 6</t>
  </si>
  <si>
    <t>Цель 3"Повышение уровня благоустройства территории муниципального образования Нижневартовский район"</t>
  </si>
  <si>
    <t>Задача 3. "Повышение уровня благоустройства дворовых территорий муниципального образования Нижневартовский район</t>
  </si>
  <si>
    <t xml:space="preserve">Подпрограмма 6. Формирование комфортной городской среды </t>
  </si>
  <si>
    <t>Основное мероприятие 6.1. Создание условий для формирования комфортной городской среды</t>
  </si>
  <si>
    <t>Межбюджетные трансферты администрации пгт. Новоаганск на строительство спортивной площадки с уличными тренажерами в пгт.Новоаганск по ул. Транспортная 18</t>
  </si>
  <si>
    <t>6.1.1</t>
  </si>
  <si>
    <t>Межбюджетные трансферты администрации с.п. Зайцева Речка на благоустройство территории сквера в районе памятника воинам Великой Отечественной Войны в сп. Зайцева Речка по ул. Центральная 10</t>
  </si>
  <si>
    <t>6.1.3</t>
  </si>
  <si>
    <t>Межбюджетные трансферты администрации сп. Покур на строительство детской игровой площадки на внутридворовой территории в с. Покур по ул. Киевская 1А,1Б</t>
  </si>
  <si>
    <t>Межбюджетные трансферты администрации сп. Ваховск на строительство детской площадки в сп. Ваховск по ул. 1 мкр</t>
  </si>
  <si>
    <t>6.1.4</t>
  </si>
  <si>
    <t>6.1.5</t>
  </si>
  <si>
    <t>Межбюджетные трансферты администрации сп. Ларьяк на строительство универсальной спортивной площадки в сп. Ларьяк</t>
  </si>
  <si>
    <t>6.1</t>
  </si>
  <si>
    <t>Главный специалист отдела расходов бюджета  департамента финансов администрации района:___________________ (С.А. Вандрей)</t>
  </si>
  <si>
    <t>Исполняющий обязанности начальника отдела ЖКХ, энергетики и строительства администрации района  __________________________ (М.Ю. Канышева)</t>
  </si>
  <si>
    <t>Дожимная насосная станция между котельной "Центральная" и котельной "Техснаб" по ул.Транспортная в пгт.Новоаганск (ПИР)</t>
  </si>
  <si>
    <r>
      <t xml:space="preserve">ОАО"ЮТЭК-Региональные сети" выполнялись работы по объекту «п. Ваховск Газовая котельная», </t>
    </r>
    <r>
      <rPr>
        <b/>
        <sz val="14"/>
        <color theme="1"/>
        <rFont val="Times New Roman"/>
        <family val="1"/>
        <charset val="204"/>
      </rPr>
      <t>31,5 тыс. руб</t>
    </r>
    <r>
      <rPr>
        <sz val="14"/>
        <color theme="1"/>
        <rFont val="Times New Roman"/>
        <family val="1"/>
        <charset val="204"/>
      </rPr>
      <t xml:space="preserve">. (контракт от 2015г, срок исполнения 2017); </t>
    </r>
  </si>
  <si>
    <r>
      <t>Обществом с ограниченной ответственностью «РосНефтеГазПроект» заключен контракт на выполнение  ПИР «Реконструкция канализационных очистных сооружений производительностью 200 м3/сут. п. Ваховск», 1652,1</t>
    </r>
    <r>
      <rPr>
        <b/>
        <sz val="14"/>
        <color theme="1"/>
        <rFont val="Times New Roman"/>
        <family val="1"/>
        <charset val="204"/>
      </rPr>
      <t>тыс.руб</t>
    </r>
    <r>
      <rPr>
        <sz val="14"/>
        <color theme="1"/>
        <rFont val="Times New Roman"/>
        <family val="1"/>
        <charset val="204"/>
      </rPr>
      <t xml:space="preserve">.(контракт от 29.04.2014,срок исполнения </t>
    </r>
    <r>
      <rPr>
        <b/>
        <sz val="14"/>
        <color theme="1"/>
        <rFont val="Times New Roman"/>
        <family val="1"/>
        <charset val="204"/>
      </rPr>
      <t>29.04.2015),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</si>
  <si>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г.Нижневартовск Административное здание по ул.Ленина, д,6 (ремонт узла учета регулирования тепла) </t>
  </si>
  <si>
    <t>с.п.Ларьяк Склад ГСМ" РВС-2000 куб.м.(разработка документации по ликвидации и проведение экспертизы промышленной безопасности опасного производственного объекта)</t>
  </si>
  <si>
    <t>Замена канализационных насосов на  КОС -200 с.п. Ваховск (объекты КНС 1, КНС-2)</t>
  </si>
  <si>
    <t>1.2.27</t>
  </si>
  <si>
    <t xml:space="preserve"> п.Аган Капитальный ремонт артезианской скважины</t>
  </si>
  <si>
    <t>Новоаганск</t>
  </si>
  <si>
    <t>аган</t>
  </si>
  <si>
    <t>большетархово</t>
  </si>
  <si>
    <t>вата</t>
  </si>
  <si>
    <t>ваховск</t>
  </si>
  <si>
    <r>
      <t xml:space="preserve">Обществом с ограниченной ответственностью «Теплоэнергетик» выполнялись ПИР по объекту «Газопровод с. Варьеган» ,  план </t>
    </r>
    <r>
      <rPr>
        <b/>
        <sz val="14"/>
        <color theme="1"/>
        <rFont val="Times New Roman"/>
        <family val="1"/>
        <charset val="204"/>
      </rPr>
      <t>82,5тыс.руб</t>
    </r>
    <r>
      <rPr>
        <sz val="14"/>
        <color theme="1"/>
        <rFont val="Times New Roman"/>
        <family val="1"/>
        <charset val="204"/>
      </rPr>
      <t xml:space="preserve">.(контракт от 21.09.2015, срок исполнения </t>
    </r>
    <r>
      <rPr>
        <b/>
        <sz val="14"/>
        <color theme="1"/>
        <rFont val="Times New Roman"/>
        <family val="1"/>
        <charset val="204"/>
      </rPr>
      <t>21.12.2015</t>
    </r>
    <r>
      <rPr>
        <sz val="14"/>
        <color theme="1"/>
        <rFont val="Times New Roman"/>
        <family val="1"/>
        <charset val="204"/>
      </rPr>
      <t xml:space="preserve">), освоено 0,0 тыс. руб.; </t>
    </r>
  </si>
  <si>
    <t>Дожимная насосная станция в с.п.Ваховск (ПИР), план 576,7 тыс. руб., Договор №07-ТО/17 от 07.08.2017-22.11.2017, ООО "Нанопроект", освоение 0,0 тыс. руб.</t>
  </si>
  <si>
    <t>Дожимная насосная станция между котельной "Центральная" и котельной "Техснаб" по ул.Транспортная в пгт.Новоаганск (ПИР), план 550,0 тыс. руб., Договор №08-ТО/17 от 07.08.2017-07.12.2017, ООО "Нанопроект", освоение 0,0 тыс. руб.</t>
  </si>
  <si>
    <t>1.4.4</t>
  </si>
  <si>
    <t>Резерв на развитие жилищно-коммунального комплекса найона</t>
  </si>
  <si>
    <t>Итого по мероприятию 1.4</t>
  </si>
  <si>
    <t>1.2.2</t>
  </si>
  <si>
    <t>3.1.3.</t>
  </si>
  <si>
    <t>Предоставление субсидии на возмещение транспортных расходов по доставке дизельного топлива на территории Нижневартовского района с ограниченными сроками завоза грузов</t>
  </si>
  <si>
    <t>График (сетевой график) реализации  муниципальной программы за декабрь 2017 года</t>
  </si>
  <si>
    <t>1.4.5</t>
  </si>
  <si>
    <t>Субсидии на погашение кредиторской задолженности (нефть)</t>
  </si>
  <si>
    <t>Предоставление субсидий возмещения недополученных доходов, связанных с применением регулируемых тарифов на услуги организаций, предоставляющих населению района услуги теплоснабжения, водоснабжения и водоотведения, ТКО</t>
  </si>
  <si>
    <t>«Развитие жилищно-коммунального комплекса и повышение энергетической эффективности в Нижневартовском районе на 2014−2020 годы»  за декабрь 2017 г.</t>
  </si>
  <si>
    <r>
      <t xml:space="preserve"> по объекту «с. Аган Газовая котельная (ПАО «Лукойл»)»,  64</t>
    </r>
    <r>
      <rPr>
        <b/>
        <sz val="14"/>
        <color theme="1"/>
        <rFont val="Times New Roman"/>
        <family val="1"/>
        <charset val="204"/>
      </rPr>
      <t xml:space="preserve"> млн. 619тыс. руб.</t>
    </r>
    <r>
      <rPr>
        <sz val="14"/>
        <color theme="1"/>
        <rFont val="Times New Roman"/>
        <family val="1"/>
        <charset val="204"/>
      </rPr>
      <t>,  с ООО"Теплоэнергетик" на сумму 71,933 млн. руб., мун.контракт № 85-СДО от 25.10.2016, срок исполнения 25.10.2017, освоено 64584,4 тыс.руб;</t>
    </r>
  </si>
  <si>
    <r>
      <t xml:space="preserve">Обществом с ограниченной ответственностью «ИТ Синтез» выполнялись строительно-монтажные работы в п. Аган по объекту  «Наружный газопровод (Лукойл ЗС)»,   </t>
    </r>
    <r>
      <rPr>
        <b/>
        <sz val="14"/>
        <color theme="1"/>
        <rFont val="Times New Roman"/>
        <family val="1"/>
        <charset val="204"/>
      </rPr>
      <t>15 млн. 932  тыс.руб</t>
    </r>
    <r>
      <rPr>
        <sz val="14"/>
        <color theme="1"/>
        <rFont val="Times New Roman"/>
        <family val="1"/>
        <charset val="204"/>
      </rPr>
      <t>.</t>
    </r>
    <r>
      <rPr>
        <sz val="14"/>
        <color theme="1"/>
        <rFont val="Times New Roman"/>
        <family val="1"/>
        <charset val="204"/>
      </rPr>
      <t xml:space="preserve">, освоено 12 457,0 тыс. руб.; </t>
    </r>
  </si>
  <si>
    <r>
      <t xml:space="preserve">ИП "Клименко" выполнение работ по объекту "с. Варьеган Газовая котельная" план </t>
    </r>
    <r>
      <rPr>
        <b/>
        <sz val="14"/>
        <color theme="1"/>
        <rFont val="Times New Roman"/>
        <family val="1"/>
        <charset val="204"/>
      </rPr>
      <t xml:space="preserve">51544,5 </t>
    </r>
    <r>
      <rPr>
        <sz val="14"/>
        <color theme="1"/>
        <rFont val="Times New Roman"/>
        <family val="1"/>
        <charset val="204"/>
      </rPr>
      <t>тыс. руб. ( договор от 24.11.2015, срок исполнения 28.01.2016; договор от 07.12.2015срок исполнения 01.02.2016 (межевание плана,с постановкой на кадастровый учет),49900,0 тыс. руб. (освоение после завершения ПИР), освоено 480,0 тыс. руб.</t>
    </r>
  </si>
  <si>
    <t>Итого объем незавершенного строительства (план) –136 480,8тыс. руб., из них местный бюджет –136 480,8 тыс. руб., факт 79012,5 тыс. руб.</t>
  </si>
  <si>
    <t> План 132 782,1тыс. руб., освоено 77257,3 тыс. руб.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</si>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</sst>
</file>

<file path=xl/styles.xml><?xml version="1.0" encoding="utf-8"?>
<styleSheet xmlns="http://schemas.openxmlformats.org/spreadsheetml/2006/main">
  <numFmts count="1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_-* #,##0.00000_р_._-;\-* #,##0.00000_р_._-;_-* &quot;-&quot;??_р_._-;_-@_-"/>
    <numFmt numFmtId="170" formatCode="_-* #,##0.000000_р_._-;\-* #,##0.000000_р_._-;_-* &quot;-&quot;??_р_._-;_-@_-"/>
    <numFmt numFmtId="171" formatCode="0.0000"/>
    <numFmt numFmtId="172" formatCode="0.00000"/>
    <numFmt numFmtId="173" formatCode="_-* #,##0.0_р_._-;\-* #,##0.0_р_._-;_-* &quot;-&quot;??_р_._-;_-@_-"/>
    <numFmt numFmtId="174" formatCode="0.000"/>
    <numFmt numFmtId="175" formatCode="0.000000"/>
    <numFmt numFmtId="176" formatCode="_-* #,##0.00000_р_._-;\-* #,##0.00000_р_._-;_-* &quot;-&quot;?_р_._-;_-@_-"/>
    <numFmt numFmtId="177" formatCode="_-* #,##0.00_р_._-;\-* #,##0.00_р_._-;_-* &quot;-&quot;?_р_._-;_-@_-"/>
    <numFmt numFmtId="178" formatCode="_-* #,##0.0000_р_._-;\-* #,##0.0000_р_._-;_-* &quot;-&quot;??_р_._-;_-@_-"/>
    <numFmt numFmtId="179" formatCode="_-* #,##0.000_р_._-;\-* #,##0.000_р_._-;_-* &quot;-&quot;??_р_._-;_-@_-"/>
    <numFmt numFmtId="180" formatCode="_-* #,##0.0000_р_._-;\-* #,##0.0000_р_._-;_-* &quot;-&quot;?_р_._-;_-@_-"/>
  </numFmts>
  <fonts count="3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2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2" fillId="0" borderId="0" xfId="0" applyFont="1"/>
    <xf numFmtId="0" fontId="18" fillId="0" borderId="0" xfId="0" applyFont="1" applyAlignment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28" xfId="0" applyNumberFormat="1" applyFont="1" applyFill="1" applyBorder="1" applyAlignment="1" applyProtection="1">
      <alignment horizontal="center" vertical="center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4" fontId="19" fillId="0" borderId="29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4" fontId="3" fillId="0" borderId="1" xfId="2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justify" wrapText="1"/>
    </xf>
    <xf numFmtId="164" fontId="19" fillId="0" borderId="1" xfId="0" applyNumberFormat="1" applyFon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0" fontId="30" fillId="0" borderId="0" xfId="0" applyFont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0" fillId="0" borderId="8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2" fillId="0" borderId="8" xfId="0" applyFont="1" applyFill="1" applyBorder="1" applyAlignment="1">
      <alignment horizontal="justify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70" fontId="19" fillId="0" borderId="1" xfId="2" applyNumberFormat="1" applyFont="1" applyFill="1" applyBorder="1" applyAlignment="1" applyProtection="1">
      <alignment horizontal="right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4" fontId="35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2" fillId="0" borderId="5" xfId="0" applyFont="1" applyFill="1" applyBorder="1" applyAlignment="1">
      <alignment vertical="center" wrapText="1"/>
    </xf>
    <xf numFmtId="168" fontId="3" fillId="0" borderId="0" xfId="0" applyNumberFormat="1" applyFont="1" applyFill="1" applyAlignment="1" applyProtection="1">
      <alignment horizontal="left" vertical="center"/>
    </xf>
    <xf numFmtId="0" fontId="22" fillId="0" borderId="0" xfId="0" applyFont="1" applyFill="1" applyAlignment="1">
      <alignment horizontal="left" vertical="top" wrapText="1"/>
    </xf>
    <xf numFmtId="174" fontId="21" fillId="0" borderId="1" xfId="0" applyNumberFormat="1" applyFont="1" applyBorder="1" applyAlignment="1">
      <alignment horizontal="center" vertical="top"/>
    </xf>
    <xf numFmtId="4" fontId="22" fillId="0" borderId="1" xfId="0" applyNumberFormat="1" applyFont="1" applyBorder="1" applyAlignment="1">
      <alignment vertical="center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43" fontId="19" fillId="0" borderId="1" xfId="2" applyFont="1" applyFill="1" applyBorder="1" applyAlignment="1">
      <alignment vertical="center"/>
    </xf>
    <xf numFmtId="43" fontId="19" fillId="0" borderId="1" xfId="2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78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top" wrapText="1"/>
    </xf>
    <xf numFmtId="179" fontId="19" fillId="0" borderId="1" xfId="2" applyNumberFormat="1" applyFont="1" applyFill="1" applyBorder="1" applyAlignment="1" applyProtection="1">
      <alignment horizontal="right" vertical="top" wrapText="1"/>
    </xf>
    <xf numFmtId="173" fontId="19" fillId="0" borderId="1" xfId="2" applyNumberFormat="1" applyFont="1" applyFill="1" applyBorder="1" applyAlignment="1">
      <alignment vertical="center"/>
    </xf>
    <xf numFmtId="180" fontId="19" fillId="0" borderId="1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0" xfId="2" applyNumberFormat="1" applyFont="1" applyFill="1" applyBorder="1" applyAlignment="1" applyProtection="1">
      <alignment horizontal="center" vertical="top" wrapText="1"/>
    </xf>
    <xf numFmtId="10" fontId="19" fillId="0" borderId="8" xfId="2" applyNumberFormat="1" applyFont="1" applyFill="1" applyBorder="1" applyAlignment="1" applyProtection="1">
      <alignment horizontal="center" vertical="top" wrapText="1"/>
    </xf>
    <xf numFmtId="10" fontId="19" fillId="0" borderId="5" xfId="2" applyNumberFormat="1" applyFont="1" applyFill="1" applyBorder="1" applyAlignment="1" applyProtection="1">
      <alignment horizontal="center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wrapText="1"/>
    </xf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164" fontId="18" fillId="0" borderId="10" xfId="2" applyNumberFormat="1" applyFont="1" applyFill="1" applyBorder="1" applyAlignment="1" applyProtection="1">
      <alignment horizontal="center" vertical="top" wrapText="1"/>
    </xf>
    <xf numFmtId="164" fontId="18" fillId="0" borderId="8" xfId="2" applyNumberFormat="1" applyFont="1" applyFill="1" applyBorder="1" applyAlignment="1" applyProtection="1">
      <alignment horizontal="center" vertical="top" wrapText="1"/>
    </xf>
    <xf numFmtId="164" fontId="18" fillId="0" borderId="5" xfId="2" applyNumberFormat="1" applyFont="1" applyFill="1" applyBorder="1" applyAlignment="1" applyProtection="1">
      <alignment horizontal="center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left" vertical="top" wrapText="1"/>
    </xf>
    <xf numFmtId="0" fontId="19" fillId="0" borderId="16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24" xfId="0" applyNumberFormat="1" applyFont="1" applyFill="1" applyBorder="1" applyAlignment="1" applyProtection="1">
      <alignment horizontal="center" vertical="top" wrapText="1"/>
    </xf>
    <xf numFmtId="164" fontId="19" fillId="0" borderId="25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27" fillId="0" borderId="24" xfId="0" applyFont="1" applyFill="1" applyBorder="1" applyAlignment="1">
      <alignment vertical="top" wrapText="1"/>
    </xf>
    <xf numFmtId="0" fontId="27" fillId="0" borderId="25" xfId="0" applyFont="1" applyFill="1" applyBorder="1" applyAlignment="1">
      <alignment vertical="top" wrapText="1"/>
    </xf>
    <xf numFmtId="49" fontId="18" fillId="0" borderId="16" xfId="0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27" fillId="0" borderId="13" xfId="0" applyFont="1" applyFill="1" applyBorder="1" applyAlignment="1">
      <alignment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164" fontId="19" fillId="0" borderId="21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24" xfId="0" applyNumberFormat="1" applyFont="1" applyFill="1" applyBorder="1" applyAlignment="1" applyProtection="1">
      <alignment horizontal="left" vertical="top"/>
    </xf>
    <xf numFmtId="164" fontId="19" fillId="0" borderId="35" xfId="0" applyNumberFormat="1" applyFont="1" applyFill="1" applyBorder="1" applyAlignment="1" applyProtection="1">
      <alignment horizontal="left" vertical="top"/>
    </xf>
    <xf numFmtId="0" fontId="23" fillId="0" borderId="1" xfId="0" applyFont="1" applyFill="1" applyBorder="1" applyAlignment="1">
      <alignment horizontal="center" vertical="top"/>
    </xf>
    <xf numFmtId="0" fontId="23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24" fillId="0" borderId="0" xfId="0" applyFont="1" applyFill="1" applyAlignment="1" applyProtection="1">
      <alignment horizontal="center" vertical="top" wrapText="1"/>
    </xf>
    <xf numFmtId="0" fontId="24" fillId="0" borderId="6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top"/>
    </xf>
    <xf numFmtId="0" fontId="3" fillId="0" borderId="19" xfId="0" applyFont="1" applyFill="1" applyBorder="1" applyAlignment="1" applyProtection="1">
      <alignment horizontal="center" vertical="top"/>
    </xf>
    <xf numFmtId="164" fontId="19" fillId="0" borderId="26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center" wrapText="1"/>
    </xf>
    <xf numFmtId="164" fontId="19" fillId="0" borderId="17" xfId="0" applyNumberFormat="1" applyFont="1" applyFill="1" applyBorder="1" applyAlignment="1" applyProtection="1">
      <alignment horizontal="center" vertical="center" wrapText="1"/>
    </xf>
    <xf numFmtId="164" fontId="19" fillId="0" borderId="18" xfId="0" applyNumberFormat="1" applyFont="1" applyFill="1" applyBorder="1" applyAlignment="1" applyProtection="1">
      <alignment horizontal="center" vertical="center" wrapText="1"/>
    </xf>
    <xf numFmtId="164" fontId="19" fillId="0" borderId="34" xfId="0" applyNumberFormat="1" applyFont="1" applyFill="1" applyBorder="1" applyAlignment="1" applyProtection="1">
      <alignment horizontal="center" vertical="top" wrapText="1"/>
    </xf>
    <xf numFmtId="164" fontId="19" fillId="0" borderId="17" xfId="0" applyNumberFormat="1" applyFont="1" applyFill="1" applyBorder="1" applyAlignment="1" applyProtection="1">
      <alignment horizontal="center" vertical="top" wrapText="1"/>
    </xf>
    <xf numFmtId="164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3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/>
    </xf>
    <xf numFmtId="49" fontId="19" fillId="0" borderId="28" xfId="0" applyNumberFormat="1" applyFont="1" applyFill="1" applyBorder="1" applyAlignment="1" applyProtection="1">
      <alignment horizontal="center" vertical="top" wrapText="1"/>
    </xf>
    <xf numFmtId="49" fontId="19" fillId="0" borderId="24" xfId="0" applyNumberFormat="1" applyFont="1" applyFill="1" applyBorder="1" applyAlignment="1" applyProtection="1">
      <alignment horizontal="center" vertical="top" wrapText="1"/>
    </xf>
    <xf numFmtId="49" fontId="19" fillId="0" borderId="25" xfId="0" applyNumberFormat="1" applyFont="1" applyFill="1" applyBorder="1" applyAlignment="1" applyProtection="1">
      <alignment horizontal="center" vertical="top" wrapText="1"/>
    </xf>
    <xf numFmtId="49" fontId="19" fillId="0" borderId="9" xfId="0" applyNumberFormat="1" applyFont="1" applyFill="1" applyBorder="1" applyAlignment="1" applyProtection="1">
      <alignment horizontal="center" vertical="top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49" fontId="19" fillId="0" borderId="13" xfId="0" applyNumberFormat="1" applyFont="1" applyFill="1" applyBorder="1" applyAlignment="1" applyProtection="1">
      <alignment horizontal="center" vertical="top" wrapText="1"/>
    </xf>
    <xf numFmtId="49" fontId="19" fillId="0" borderId="36" xfId="0" applyNumberFormat="1" applyFont="1" applyFill="1" applyBorder="1" applyAlignment="1" applyProtection="1">
      <alignment horizontal="center" vertical="top" wrapText="1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/>
    </xf>
    <xf numFmtId="0" fontId="27" fillId="0" borderId="1" xfId="0" applyFont="1" applyFill="1" applyBorder="1" applyAlignment="1">
      <alignment horizontal="left" vertical="center" wrapText="1"/>
    </xf>
    <xf numFmtId="0" fontId="19" fillId="0" borderId="10" xfId="2" applyNumberFormat="1" applyFont="1" applyFill="1" applyBorder="1" applyAlignment="1" applyProtection="1">
      <alignment horizontal="center" vertical="top" wrapText="1"/>
    </xf>
    <xf numFmtId="0" fontId="19" fillId="0" borderId="8" xfId="2" applyNumberFormat="1" applyFont="1" applyFill="1" applyBorder="1" applyAlignment="1" applyProtection="1">
      <alignment horizontal="center" vertical="top" wrapText="1"/>
    </xf>
    <xf numFmtId="0" fontId="19" fillId="0" borderId="5" xfId="2" applyNumberFormat="1" applyFont="1" applyFill="1" applyBorder="1" applyAlignment="1" applyProtection="1">
      <alignment horizontal="center" vertical="top" wrapText="1"/>
    </xf>
    <xf numFmtId="164" fontId="19" fillId="0" borderId="10" xfId="2" applyNumberFormat="1" applyFont="1" applyFill="1" applyBorder="1" applyAlignment="1" applyProtection="1">
      <alignment horizontal="center" vertical="top" wrapText="1"/>
    </xf>
    <xf numFmtId="164" fontId="19" fillId="0" borderId="8" xfId="2" applyNumberFormat="1" applyFont="1" applyFill="1" applyBorder="1" applyAlignment="1" applyProtection="1">
      <alignment horizontal="center" vertical="top" wrapText="1"/>
    </xf>
    <xf numFmtId="164" fontId="19" fillId="0" borderId="5" xfId="2" applyNumberFormat="1" applyFont="1" applyFill="1" applyBorder="1" applyAlignment="1" applyProtection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ill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20" fillId="0" borderId="24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6" fillId="0" borderId="1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54" t="s">
        <v>39</v>
      </c>
      <c r="B1" s="255"/>
      <c r="C1" s="256" t="s">
        <v>40</v>
      </c>
      <c r="D1" s="248" t="s">
        <v>45</v>
      </c>
      <c r="E1" s="249"/>
      <c r="F1" s="250"/>
      <c r="G1" s="248" t="s">
        <v>17</v>
      </c>
      <c r="H1" s="249"/>
      <c r="I1" s="250"/>
      <c r="J1" s="248" t="s">
        <v>18</v>
      </c>
      <c r="K1" s="249"/>
      <c r="L1" s="250"/>
      <c r="M1" s="248" t="s">
        <v>22</v>
      </c>
      <c r="N1" s="249"/>
      <c r="O1" s="250"/>
      <c r="P1" s="251" t="s">
        <v>23</v>
      </c>
      <c r="Q1" s="252"/>
      <c r="R1" s="248" t="s">
        <v>24</v>
      </c>
      <c r="S1" s="249"/>
      <c r="T1" s="250"/>
      <c r="U1" s="248" t="s">
        <v>25</v>
      </c>
      <c r="V1" s="249"/>
      <c r="W1" s="250"/>
      <c r="X1" s="251" t="s">
        <v>26</v>
      </c>
      <c r="Y1" s="253"/>
      <c r="Z1" s="252"/>
      <c r="AA1" s="251" t="s">
        <v>27</v>
      </c>
      <c r="AB1" s="252"/>
      <c r="AC1" s="248" t="s">
        <v>28</v>
      </c>
      <c r="AD1" s="249"/>
      <c r="AE1" s="250"/>
      <c r="AF1" s="248" t="s">
        <v>29</v>
      </c>
      <c r="AG1" s="249"/>
      <c r="AH1" s="250"/>
      <c r="AI1" s="248" t="s">
        <v>30</v>
      </c>
      <c r="AJ1" s="249"/>
      <c r="AK1" s="250"/>
      <c r="AL1" s="251" t="s">
        <v>31</v>
      </c>
      <c r="AM1" s="252"/>
      <c r="AN1" s="248" t="s">
        <v>32</v>
      </c>
      <c r="AO1" s="249"/>
      <c r="AP1" s="250"/>
      <c r="AQ1" s="248" t="s">
        <v>33</v>
      </c>
      <c r="AR1" s="249"/>
      <c r="AS1" s="250"/>
      <c r="AT1" s="248" t="s">
        <v>34</v>
      </c>
      <c r="AU1" s="249"/>
      <c r="AV1" s="250"/>
    </row>
    <row r="2" spans="1:48" ht="39" customHeight="1">
      <c r="A2" s="255"/>
      <c r="B2" s="255"/>
      <c r="C2" s="256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56" t="s">
        <v>83</v>
      </c>
      <c r="B3" s="25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56"/>
      <c r="B4" s="25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56"/>
      <c r="B5" s="25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56"/>
      <c r="B6" s="25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56"/>
      <c r="B7" s="256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56"/>
      <c r="B8" s="25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56"/>
      <c r="B9" s="256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57" t="s">
        <v>58</v>
      </c>
      <c r="B1" s="257"/>
      <c r="C1" s="257"/>
      <c r="D1" s="257"/>
      <c r="E1" s="257"/>
    </row>
    <row r="2" spans="1:5">
      <c r="A2" s="12"/>
      <c r="B2" s="12"/>
      <c r="C2" s="12"/>
      <c r="D2" s="12"/>
      <c r="E2" s="12"/>
    </row>
    <row r="3" spans="1:5">
      <c r="A3" s="258" t="s">
        <v>130</v>
      </c>
      <c r="B3" s="258"/>
      <c r="C3" s="258"/>
      <c r="D3" s="258"/>
      <c r="E3" s="258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259" t="s">
        <v>79</v>
      </c>
      <c r="B26" s="259"/>
      <c r="C26" s="259"/>
      <c r="D26" s="259"/>
      <c r="E26" s="259"/>
    </row>
    <row r="27" spans="1:5">
      <c r="A27" s="28"/>
      <c r="B27" s="28"/>
      <c r="C27" s="28"/>
      <c r="D27" s="28"/>
      <c r="E27" s="28"/>
    </row>
    <row r="28" spans="1:5">
      <c r="A28" s="259" t="s">
        <v>80</v>
      </c>
      <c r="B28" s="259"/>
      <c r="C28" s="259"/>
      <c r="D28" s="259"/>
      <c r="E28" s="259"/>
    </row>
    <row r="29" spans="1:5">
      <c r="A29" s="259"/>
      <c r="B29" s="259"/>
      <c r="C29" s="259"/>
      <c r="D29" s="259"/>
      <c r="E29" s="25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7" customWidth="1"/>
    <col min="2" max="2" width="42.5546875" style="47" customWidth="1"/>
    <col min="3" max="3" width="6.88671875" style="47" customWidth="1"/>
    <col min="4" max="15" width="9.5546875" style="47" customWidth="1"/>
    <col min="16" max="17" width="10.5546875" style="47" customWidth="1"/>
    <col min="18" max="29" width="0" style="48" hidden="1" customWidth="1"/>
    <col min="30" max="16384" width="9.109375" style="48"/>
  </cols>
  <sheetData>
    <row r="1" spans="1:256">
      <c r="Q1" s="35" t="s">
        <v>51</v>
      </c>
    </row>
    <row r="2" spans="1:256">
      <c r="A2" s="49" t="s">
        <v>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56" s="52" customFormat="1" ht="53.25" customHeight="1">
      <c r="A3" s="40" t="s">
        <v>0</v>
      </c>
      <c r="B3" s="282" t="s">
        <v>46</v>
      </c>
      <c r="C3" s="282"/>
      <c r="D3" s="40" t="s">
        <v>17</v>
      </c>
      <c r="E3" s="51" t="s">
        <v>18</v>
      </c>
      <c r="F3" s="40" t="s">
        <v>22</v>
      </c>
      <c r="G3" s="51" t="s">
        <v>24</v>
      </c>
      <c r="H3" s="40" t="s">
        <v>25</v>
      </c>
      <c r="I3" s="51" t="s">
        <v>26</v>
      </c>
      <c r="J3" s="40" t="s">
        <v>28</v>
      </c>
      <c r="K3" s="51" t="s">
        <v>29</v>
      </c>
      <c r="L3" s="40" t="s">
        <v>30</v>
      </c>
      <c r="M3" s="51" t="s">
        <v>32</v>
      </c>
      <c r="N3" s="40" t="s">
        <v>33</v>
      </c>
      <c r="O3" s="51" t="s">
        <v>34</v>
      </c>
      <c r="P3" s="40" t="s">
        <v>81</v>
      </c>
      <c r="Q3" s="40" t="s">
        <v>50</v>
      </c>
      <c r="R3" s="39" t="s">
        <v>17</v>
      </c>
      <c r="S3" s="30" t="s">
        <v>18</v>
      </c>
      <c r="T3" s="39" t="s">
        <v>22</v>
      </c>
      <c r="U3" s="30" t="s">
        <v>24</v>
      </c>
      <c r="V3" s="39" t="s">
        <v>25</v>
      </c>
      <c r="W3" s="30" t="s">
        <v>26</v>
      </c>
      <c r="X3" s="39" t="s">
        <v>28</v>
      </c>
      <c r="Y3" s="30" t="s">
        <v>29</v>
      </c>
      <c r="Z3" s="39" t="s">
        <v>30</v>
      </c>
      <c r="AA3" s="30" t="s">
        <v>32</v>
      </c>
      <c r="AB3" s="39" t="s">
        <v>33</v>
      </c>
      <c r="AC3" s="30" t="s">
        <v>34</v>
      </c>
    </row>
    <row r="4" spans="1:256" ht="15" customHeight="1">
      <c r="A4" s="53" t="s">
        <v>84</v>
      </c>
      <c r="B4" s="54"/>
      <c r="C4" s="54"/>
      <c r="D4" s="5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5"/>
    </row>
    <row r="5" spans="1:256" ht="283.5" customHeight="1">
      <c r="A5" s="270" t="s">
        <v>1</v>
      </c>
      <c r="B5" s="265" t="s">
        <v>85</v>
      </c>
      <c r="C5" s="56" t="s">
        <v>20</v>
      </c>
      <c r="D5" s="58" t="s">
        <v>217</v>
      </c>
      <c r="E5" s="58" t="s">
        <v>218</v>
      </c>
      <c r="F5" s="58" t="s">
        <v>219</v>
      </c>
      <c r="G5" s="58" t="s">
        <v>220</v>
      </c>
      <c r="H5" s="58" t="s">
        <v>219</v>
      </c>
      <c r="I5" s="58" t="s">
        <v>221</v>
      </c>
      <c r="J5" s="58" t="s">
        <v>220</v>
      </c>
      <c r="K5" s="58" t="s">
        <v>222</v>
      </c>
      <c r="L5" s="58" t="s">
        <v>223</v>
      </c>
      <c r="M5" s="58" t="s">
        <v>224</v>
      </c>
      <c r="N5" s="58" t="s">
        <v>223</v>
      </c>
      <c r="O5" s="58" t="s">
        <v>225</v>
      </c>
      <c r="P5" s="59"/>
      <c r="Q5" s="59"/>
    </row>
    <row r="6" spans="1:256" ht="105.75" customHeight="1">
      <c r="A6" s="270"/>
      <c r="B6" s="265"/>
      <c r="C6" s="56"/>
      <c r="D6" s="58"/>
      <c r="E6" s="58"/>
      <c r="F6" s="58"/>
      <c r="G6" s="58"/>
      <c r="H6" s="58"/>
      <c r="I6" s="58"/>
      <c r="J6" s="58"/>
      <c r="K6" s="60" t="s">
        <v>200</v>
      </c>
      <c r="L6" s="60" t="s">
        <v>201</v>
      </c>
      <c r="M6" s="60" t="s">
        <v>202</v>
      </c>
      <c r="N6" s="60" t="s">
        <v>203</v>
      </c>
      <c r="O6" s="58" t="s">
        <v>205</v>
      </c>
      <c r="P6" s="59"/>
      <c r="Q6" s="59"/>
    </row>
    <row r="7" spans="1:256" ht="74.25" customHeight="1">
      <c r="A7" s="270"/>
      <c r="B7" s="265"/>
      <c r="C7" s="56" t="s">
        <v>21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256" ht="175.5" customHeight="1">
      <c r="A8" s="270" t="s">
        <v>3</v>
      </c>
      <c r="B8" s="265" t="s">
        <v>86</v>
      </c>
      <c r="C8" s="56" t="s">
        <v>20</v>
      </c>
      <c r="D8" s="58"/>
      <c r="E8" s="59"/>
      <c r="F8" s="59"/>
      <c r="G8" s="59"/>
      <c r="H8" s="59"/>
      <c r="I8" s="60" t="s">
        <v>200</v>
      </c>
      <c r="J8" s="60" t="s">
        <v>201</v>
      </c>
      <c r="K8" s="60" t="s">
        <v>202</v>
      </c>
      <c r="L8" s="60" t="s">
        <v>203</v>
      </c>
      <c r="M8" s="283" t="s">
        <v>205</v>
      </c>
      <c r="N8" s="284"/>
      <c r="O8" s="285"/>
      <c r="P8" s="59"/>
      <c r="Q8" s="59"/>
    </row>
    <row r="9" spans="1:256" ht="33.75" customHeight="1">
      <c r="A9" s="270"/>
      <c r="B9" s="265"/>
      <c r="C9" s="56" t="s">
        <v>21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256" ht="151.5" customHeight="1">
      <c r="A10" s="270" t="s">
        <v>4</v>
      </c>
      <c r="B10" s="265" t="s">
        <v>87</v>
      </c>
      <c r="C10" s="56" t="s">
        <v>20</v>
      </c>
      <c r="D10" s="58" t="s">
        <v>206</v>
      </c>
      <c r="E10" s="58"/>
      <c r="F10" s="58" t="s">
        <v>207</v>
      </c>
      <c r="G10" s="58"/>
      <c r="H10" s="58" t="s">
        <v>208</v>
      </c>
      <c r="I10" s="58" t="s">
        <v>209</v>
      </c>
      <c r="J10" s="58" t="s">
        <v>210</v>
      </c>
      <c r="K10" s="58"/>
      <c r="L10" s="58"/>
      <c r="M10" s="58" t="s">
        <v>211</v>
      </c>
      <c r="N10" s="58"/>
      <c r="O10" s="58"/>
      <c r="P10" s="59"/>
      <c r="Q10" s="59"/>
    </row>
    <row r="11" spans="1:256" ht="40.5" customHeight="1">
      <c r="A11" s="270"/>
      <c r="B11" s="265"/>
      <c r="C11" s="56" t="s">
        <v>21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spans="1:256" ht="355.5" customHeight="1">
      <c r="A12" s="270" t="s">
        <v>5</v>
      </c>
      <c r="B12" s="265" t="s">
        <v>228</v>
      </c>
      <c r="C12" s="56" t="s">
        <v>20</v>
      </c>
      <c r="D12" s="58"/>
      <c r="E12" s="58" t="s">
        <v>149</v>
      </c>
      <c r="F12" s="58"/>
      <c r="G12" s="58" t="s">
        <v>150</v>
      </c>
      <c r="H12" s="58" t="s">
        <v>151</v>
      </c>
      <c r="I12" s="58" t="s">
        <v>152</v>
      </c>
      <c r="J12" s="58"/>
      <c r="K12" s="58"/>
      <c r="L12" s="58" t="s">
        <v>151</v>
      </c>
      <c r="M12" s="58"/>
      <c r="N12" s="58"/>
      <c r="O12" s="58" t="s">
        <v>153</v>
      </c>
      <c r="P12" s="59"/>
      <c r="Q12" s="59"/>
    </row>
    <row r="13" spans="1:256" ht="24" customHeight="1">
      <c r="A13" s="270"/>
      <c r="B13" s="265"/>
      <c r="C13" s="56" t="s">
        <v>21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256" ht="96" customHeight="1">
      <c r="A14" s="270" t="s">
        <v>9</v>
      </c>
      <c r="B14" s="265" t="s">
        <v>88</v>
      </c>
      <c r="C14" s="56" t="s">
        <v>20</v>
      </c>
      <c r="D14" s="58"/>
      <c r="E14" s="59"/>
      <c r="F14" s="64" t="s">
        <v>240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256" ht="39" customHeight="1">
      <c r="A15" s="270"/>
      <c r="B15" s="265"/>
      <c r="C15" s="56" t="s">
        <v>21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256">
      <c r="A16" s="32" t="s">
        <v>89</v>
      </c>
      <c r="B16" s="65"/>
      <c r="C16" s="65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3"/>
      <c r="AI16" s="266"/>
      <c r="AJ16" s="266"/>
      <c r="AK16" s="266"/>
      <c r="AZ16" s="266"/>
      <c r="BA16" s="266"/>
      <c r="BB16" s="266"/>
      <c r="BQ16" s="266"/>
      <c r="BR16" s="266"/>
      <c r="BS16" s="266"/>
      <c r="CH16" s="266"/>
      <c r="CI16" s="266"/>
      <c r="CJ16" s="266"/>
      <c r="CY16" s="266"/>
      <c r="CZ16" s="266"/>
      <c r="DA16" s="266"/>
      <c r="DP16" s="266"/>
      <c r="DQ16" s="266"/>
      <c r="DR16" s="266"/>
      <c r="EG16" s="266"/>
      <c r="EH16" s="266"/>
      <c r="EI16" s="266"/>
      <c r="EX16" s="266"/>
      <c r="EY16" s="266"/>
      <c r="EZ16" s="266"/>
      <c r="FO16" s="266"/>
      <c r="FP16" s="266"/>
      <c r="FQ16" s="266"/>
      <c r="GF16" s="266"/>
      <c r="GG16" s="266"/>
      <c r="GH16" s="266"/>
      <c r="GW16" s="266"/>
      <c r="GX16" s="266"/>
      <c r="GY16" s="266"/>
      <c r="HN16" s="266"/>
      <c r="HO16" s="266"/>
      <c r="HP16" s="266"/>
      <c r="IE16" s="266"/>
      <c r="IF16" s="266"/>
      <c r="IG16" s="266"/>
      <c r="IV16" s="266"/>
    </row>
    <row r="17" spans="1:17" ht="320.25" customHeight="1">
      <c r="A17" s="270" t="s">
        <v>6</v>
      </c>
      <c r="B17" s="265" t="s">
        <v>90</v>
      </c>
      <c r="C17" s="56" t="s">
        <v>20</v>
      </c>
      <c r="D17" s="66" t="s">
        <v>158</v>
      </c>
      <c r="E17" s="66" t="s">
        <v>159</v>
      </c>
      <c r="F17" s="66" t="s">
        <v>160</v>
      </c>
      <c r="G17" s="66" t="s">
        <v>161</v>
      </c>
      <c r="H17" s="66" t="s">
        <v>162</v>
      </c>
      <c r="I17" s="59"/>
      <c r="J17" s="59"/>
      <c r="K17" s="59"/>
      <c r="L17" s="59"/>
      <c r="M17" s="59"/>
      <c r="N17" s="59"/>
      <c r="O17" s="59"/>
      <c r="P17" s="59"/>
      <c r="Q17" s="59"/>
    </row>
    <row r="18" spans="1:17" ht="39.9" customHeight="1">
      <c r="A18" s="270"/>
      <c r="B18" s="265"/>
      <c r="C18" s="56" t="s">
        <v>21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ht="194.25" customHeight="1">
      <c r="A19" s="270" t="s">
        <v>7</v>
      </c>
      <c r="B19" s="265" t="s">
        <v>226</v>
      </c>
      <c r="C19" s="56" t="s">
        <v>20</v>
      </c>
      <c r="D19" s="60" t="s">
        <v>241</v>
      </c>
      <c r="E19" s="60" t="s">
        <v>242</v>
      </c>
      <c r="F19" s="67" t="s">
        <v>171</v>
      </c>
      <c r="G19" s="60" t="s">
        <v>172</v>
      </c>
      <c r="H19" s="68"/>
      <c r="I19" s="68"/>
      <c r="J19" s="68"/>
      <c r="K19" s="60"/>
      <c r="L19" s="60"/>
      <c r="M19" s="60"/>
      <c r="N19" s="60"/>
      <c r="O19" s="60"/>
      <c r="P19" s="60" t="s">
        <v>173</v>
      </c>
      <c r="Q19" s="59"/>
    </row>
    <row r="20" spans="1:17" ht="39.9" customHeight="1">
      <c r="A20" s="270"/>
      <c r="B20" s="265"/>
      <c r="C20" s="56" t="s">
        <v>21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ht="211.5" customHeight="1">
      <c r="A21" s="270" t="s">
        <v>8</v>
      </c>
      <c r="B21" s="265" t="s">
        <v>229</v>
      </c>
      <c r="C21" s="56" t="s">
        <v>20</v>
      </c>
      <c r="D21" s="69" t="s">
        <v>243</v>
      </c>
      <c r="E21" s="69" t="s">
        <v>174</v>
      </c>
      <c r="F21" s="69" t="s">
        <v>171</v>
      </c>
      <c r="G21" s="70" t="s">
        <v>175</v>
      </c>
      <c r="H21" s="70" t="s">
        <v>175</v>
      </c>
      <c r="I21" s="69" t="s">
        <v>175</v>
      </c>
      <c r="J21" s="69" t="s">
        <v>175</v>
      </c>
      <c r="K21" s="69" t="s">
        <v>175</v>
      </c>
      <c r="L21" s="69" t="s">
        <v>175</v>
      </c>
      <c r="M21" s="69" t="s">
        <v>175</v>
      </c>
      <c r="N21" s="69" t="s">
        <v>176</v>
      </c>
      <c r="O21" s="69" t="s">
        <v>177</v>
      </c>
      <c r="P21" s="60" t="s">
        <v>178</v>
      </c>
      <c r="Q21" s="59"/>
    </row>
    <row r="22" spans="1:17" ht="31.5" customHeight="1">
      <c r="A22" s="270"/>
      <c r="B22" s="265"/>
      <c r="C22" s="56" t="s">
        <v>21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72" customFormat="1" ht="223.5" customHeight="1">
      <c r="A23" s="275" t="s">
        <v>14</v>
      </c>
      <c r="B23" s="271" t="s">
        <v>230</v>
      </c>
      <c r="C23" s="71" t="s">
        <v>20</v>
      </c>
      <c r="D23" s="60" t="str">
        <f>$D$19</f>
        <v>подготовка конкурсной документации</v>
      </c>
      <c r="E23" s="60" t="s">
        <v>244</v>
      </c>
      <c r="F23" s="67" t="s">
        <v>171</v>
      </c>
      <c r="G23" s="60" t="s">
        <v>179</v>
      </c>
      <c r="H23" s="60" t="s">
        <v>180</v>
      </c>
      <c r="I23" s="60" t="s">
        <v>135</v>
      </c>
      <c r="J23" s="60"/>
      <c r="K23" s="60" t="s">
        <v>181</v>
      </c>
      <c r="L23" s="60"/>
      <c r="M23" s="68"/>
      <c r="N23" s="68"/>
      <c r="O23" s="68"/>
      <c r="P23" s="60" t="s">
        <v>182</v>
      </c>
      <c r="Q23" s="68"/>
    </row>
    <row r="24" spans="1:17" s="72" customFormat="1" ht="39.9" customHeight="1">
      <c r="A24" s="276"/>
      <c r="B24" s="271"/>
      <c r="C24" s="71" t="s">
        <v>21</v>
      </c>
      <c r="D24" s="60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s="72" customFormat="1" ht="104.25" customHeight="1">
      <c r="A25" s="274" t="s">
        <v>15</v>
      </c>
      <c r="B25" s="271" t="s">
        <v>231</v>
      </c>
      <c r="C25" s="71" t="s">
        <v>20</v>
      </c>
      <c r="D25" s="73"/>
      <c r="E25" s="60" t="str">
        <f>$D$19</f>
        <v>подготовка конкурсной документации</v>
      </c>
      <c r="F25" s="67" t="s">
        <v>171</v>
      </c>
      <c r="G25" s="60" t="s">
        <v>183</v>
      </c>
      <c r="H25" s="60" t="str">
        <f>$D$19</f>
        <v>подготовка конкурсной документации</v>
      </c>
      <c r="I25" s="67" t="s">
        <v>171</v>
      </c>
      <c r="J25" s="60" t="s">
        <v>183</v>
      </c>
      <c r="K25" s="68"/>
      <c r="L25" s="68"/>
      <c r="M25" s="68"/>
      <c r="N25" s="68"/>
      <c r="O25" s="68"/>
      <c r="P25" s="69" t="s">
        <v>184</v>
      </c>
      <c r="Q25" s="68"/>
    </row>
    <row r="26" spans="1:17" s="72" customFormat="1" ht="39.9" customHeight="1">
      <c r="A26" s="274"/>
      <c r="B26" s="271"/>
      <c r="C26" s="71" t="s">
        <v>21</v>
      </c>
      <c r="D26" s="60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>
      <c r="A27" s="32" t="s">
        <v>91</v>
      </c>
      <c r="B27" s="74"/>
      <c r="C27" s="74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17" ht="201.75" customHeight="1">
      <c r="A28" s="56" t="s">
        <v>16</v>
      </c>
      <c r="B28" s="57" t="s">
        <v>232</v>
      </c>
      <c r="C28" s="56" t="s">
        <v>20</v>
      </c>
      <c r="D28" s="58" t="s">
        <v>139</v>
      </c>
      <c r="E28" s="58" t="s">
        <v>139</v>
      </c>
      <c r="F28" s="58" t="s">
        <v>139</v>
      </c>
      <c r="G28" s="58" t="s">
        <v>140</v>
      </c>
      <c r="H28" s="58" t="s">
        <v>140</v>
      </c>
      <c r="I28" s="58" t="s">
        <v>140</v>
      </c>
      <c r="J28" s="58" t="s">
        <v>141</v>
      </c>
      <c r="K28" s="58" t="s">
        <v>141</v>
      </c>
      <c r="L28" s="58" t="s">
        <v>141</v>
      </c>
      <c r="M28" s="58" t="s">
        <v>142</v>
      </c>
      <c r="N28" s="58" t="s">
        <v>142</v>
      </c>
      <c r="O28" s="59"/>
      <c r="P28" s="59"/>
      <c r="Q28" s="59"/>
    </row>
    <row r="29" spans="1:17" ht="39.9" customHeight="1">
      <c r="A29" s="56"/>
      <c r="B29" s="57"/>
      <c r="C29" s="56" t="s">
        <v>21</v>
      </c>
      <c r="D29" s="5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>
      <c r="A30" s="33" t="s">
        <v>92</v>
      </c>
      <c r="B30" s="75"/>
      <c r="C30" s="76"/>
      <c r="D30" s="77"/>
      <c r="E30" s="78"/>
      <c r="F30" s="78"/>
      <c r="G30" s="79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ht="241.5" customHeight="1">
      <c r="A31" s="270" t="s">
        <v>94</v>
      </c>
      <c r="B31" s="265" t="s">
        <v>93</v>
      </c>
      <c r="C31" s="56" t="s">
        <v>20</v>
      </c>
      <c r="D31" s="58" t="s">
        <v>212</v>
      </c>
      <c r="E31" s="58" t="s">
        <v>213</v>
      </c>
      <c r="F31" s="58" t="s">
        <v>214</v>
      </c>
      <c r="G31" s="58" t="s">
        <v>214</v>
      </c>
      <c r="H31" s="58" t="s">
        <v>141</v>
      </c>
      <c r="I31" s="58" t="s">
        <v>142</v>
      </c>
      <c r="J31" s="58" t="s">
        <v>142</v>
      </c>
      <c r="K31" s="58" t="s">
        <v>142</v>
      </c>
      <c r="L31" s="58" t="s">
        <v>142</v>
      </c>
      <c r="M31" s="58" t="s">
        <v>215</v>
      </c>
      <c r="N31" s="58" t="s">
        <v>215</v>
      </c>
      <c r="O31" s="58" t="s">
        <v>215</v>
      </c>
      <c r="P31" s="59"/>
      <c r="Q31" s="59"/>
    </row>
    <row r="32" spans="1:17" ht="45.75" customHeight="1">
      <c r="A32" s="270"/>
      <c r="B32" s="265"/>
      <c r="C32" s="56" t="s">
        <v>21</v>
      </c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>
      <c r="A33" s="32" t="s">
        <v>95</v>
      </c>
      <c r="B33" s="57"/>
      <c r="C33" s="56"/>
      <c r="D33" s="58"/>
      <c r="E33" s="59"/>
      <c r="F33" s="59"/>
      <c r="G33" s="59"/>
      <c r="H33" s="61"/>
      <c r="I33" s="80"/>
      <c r="J33" s="80"/>
      <c r="K33" s="80"/>
      <c r="L33" s="80"/>
      <c r="M33" s="80"/>
      <c r="N33" s="80"/>
      <c r="O33" s="80"/>
      <c r="P33" s="80"/>
      <c r="Q33" s="80"/>
    </row>
    <row r="34" spans="1:17" ht="30.75" customHeight="1">
      <c r="A34" s="270" t="s">
        <v>96</v>
      </c>
      <c r="B34" s="265" t="s">
        <v>97</v>
      </c>
      <c r="C34" s="56" t="s">
        <v>20</v>
      </c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7" ht="30.75" customHeight="1">
      <c r="A35" s="270"/>
      <c r="B35" s="265"/>
      <c r="C35" s="56" t="s">
        <v>21</v>
      </c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ht="39.9" customHeight="1">
      <c r="A36" s="279" t="s">
        <v>98</v>
      </c>
      <c r="B36" s="272" t="s">
        <v>129</v>
      </c>
      <c r="C36" s="56" t="s">
        <v>20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ht="39.9" customHeight="1">
      <c r="A37" s="280"/>
      <c r="B37" s="273"/>
      <c r="C37" s="56" t="s">
        <v>21</v>
      </c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7">
      <c r="A38" s="34" t="s">
        <v>99</v>
      </c>
      <c r="B38" s="81"/>
      <c r="C38" s="82"/>
      <c r="D38" s="83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1:17" ht="238.5" customHeight="1">
      <c r="A39" s="270" t="s">
        <v>100</v>
      </c>
      <c r="B39" s="265" t="s">
        <v>227</v>
      </c>
      <c r="C39" s="56" t="s">
        <v>20</v>
      </c>
      <c r="D39" s="95"/>
      <c r="E39" s="95" t="s">
        <v>246</v>
      </c>
      <c r="F39" s="95" t="s">
        <v>245</v>
      </c>
      <c r="G39" s="95" t="s">
        <v>234</v>
      </c>
      <c r="H39" s="267" t="s">
        <v>247</v>
      </c>
      <c r="I39" s="268"/>
      <c r="J39" s="268"/>
      <c r="K39" s="268"/>
      <c r="L39" s="268"/>
      <c r="M39" s="268"/>
      <c r="N39" s="268"/>
      <c r="O39" s="269"/>
      <c r="P39" s="58" t="s">
        <v>189</v>
      </c>
      <c r="Q39" s="59"/>
    </row>
    <row r="40" spans="1:17" ht="39.9" customHeight="1">
      <c r="A40" s="270" t="s">
        <v>10</v>
      </c>
      <c r="B40" s="265" t="s">
        <v>11</v>
      </c>
      <c r="C40" s="56" t="s">
        <v>21</v>
      </c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17" ht="194.25" customHeight="1">
      <c r="A41" s="270" t="s">
        <v>101</v>
      </c>
      <c r="B41" s="265" t="s">
        <v>102</v>
      </c>
      <c r="C41" s="56" t="s">
        <v>20</v>
      </c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85" t="s">
        <v>154</v>
      </c>
      <c r="Q41" s="59"/>
    </row>
    <row r="42" spans="1:17" ht="39.9" customHeight="1">
      <c r="A42" s="270"/>
      <c r="B42" s="265"/>
      <c r="C42" s="56" t="s">
        <v>21</v>
      </c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1:17" ht="186" customHeight="1">
      <c r="A43" s="270" t="s">
        <v>103</v>
      </c>
      <c r="B43" s="265" t="s">
        <v>104</v>
      </c>
      <c r="C43" s="56" t="s">
        <v>20</v>
      </c>
      <c r="D43" s="60" t="s">
        <v>200</v>
      </c>
      <c r="E43" s="60" t="s">
        <v>201</v>
      </c>
      <c r="F43" s="60" t="s">
        <v>204</v>
      </c>
      <c r="G43" s="262" t="s">
        <v>192</v>
      </c>
      <c r="H43" s="263"/>
      <c r="I43" s="263"/>
      <c r="J43" s="263"/>
      <c r="K43" s="263"/>
      <c r="L43" s="263"/>
      <c r="M43" s="263"/>
      <c r="N43" s="263"/>
      <c r="O43" s="264"/>
      <c r="P43" s="59"/>
      <c r="Q43" s="59"/>
    </row>
    <row r="44" spans="1:17" ht="39.9" customHeight="1">
      <c r="A44" s="270"/>
      <c r="B44" s="265"/>
      <c r="C44" s="56" t="s">
        <v>21</v>
      </c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1:17" ht="278.25" customHeight="1">
      <c r="A45" s="270" t="s">
        <v>105</v>
      </c>
      <c r="B45" s="265" t="s">
        <v>106</v>
      </c>
      <c r="C45" s="56" t="s">
        <v>20</v>
      </c>
      <c r="D45" s="86" t="s">
        <v>190</v>
      </c>
      <c r="E45" s="86" t="s">
        <v>191</v>
      </c>
      <c r="F45" s="86" t="s">
        <v>192</v>
      </c>
      <c r="G45" s="86" t="s">
        <v>192</v>
      </c>
      <c r="H45" s="86" t="s">
        <v>193</v>
      </c>
      <c r="I45" s="86" t="s">
        <v>192</v>
      </c>
      <c r="J45" s="86" t="s">
        <v>192</v>
      </c>
      <c r="K45" s="86" t="s">
        <v>194</v>
      </c>
      <c r="L45" s="86" t="s">
        <v>192</v>
      </c>
      <c r="M45" s="86" t="s">
        <v>195</v>
      </c>
      <c r="N45" s="86" t="s">
        <v>196</v>
      </c>
      <c r="O45" s="86" t="s">
        <v>197</v>
      </c>
      <c r="P45" s="86" t="s">
        <v>198</v>
      </c>
      <c r="Q45" s="59"/>
    </row>
    <row r="46" spans="1:17" ht="39.9" customHeight="1">
      <c r="A46" s="270" t="s">
        <v>12</v>
      </c>
      <c r="B46" s="265" t="s">
        <v>13</v>
      </c>
      <c r="C46" s="56" t="s">
        <v>21</v>
      </c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1:17" ht="39.9" customHeight="1">
      <c r="A47" s="277" t="s">
        <v>108</v>
      </c>
      <c r="B47" s="272" t="s">
        <v>107</v>
      </c>
      <c r="C47" s="56" t="s">
        <v>20</v>
      </c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1:17" ht="39.9" customHeight="1">
      <c r="A48" s="278"/>
      <c r="B48" s="273"/>
      <c r="C48" s="56" t="s">
        <v>21</v>
      </c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1:17" ht="129.75" customHeight="1">
      <c r="A49" s="277" t="s">
        <v>109</v>
      </c>
      <c r="B49" s="272" t="s">
        <v>110</v>
      </c>
      <c r="C49" s="87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7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7" t="s">
        <v>254</v>
      </c>
      <c r="O49" s="31" t="s">
        <v>248</v>
      </c>
      <c r="P49" s="88"/>
      <c r="Q49" s="88"/>
    </row>
    <row r="50" spans="1:17" ht="39.9" customHeight="1">
      <c r="A50" s="278"/>
      <c r="B50" s="273"/>
      <c r="C50" s="56" t="s">
        <v>21</v>
      </c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1:17" s="72" customFormat="1" ht="391.5" customHeight="1">
      <c r="A51" s="270" t="s">
        <v>111</v>
      </c>
      <c r="B51" s="265" t="s">
        <v>112</v>
      </c>
      <c r="C51" s="71" t="s">
        <v>20</v>
      </c>
      <c r="D51" s="60" t="s">
        <v>131</v>
      </c>
      <c r="E51" s="60" t="s">
        <v>132</v>
      </c>
      <c r="F51" s="60" t="s">
        <v>133</v>
      </c>
      <c r="G51" s="60" t="s">
        <v>134</v>
      </c>
      <c r="H51" s="60" t="s">
        <v>135</v>
      </c>
      <c r="I51" s="60" t="s">
        <v>136</v>
      </c>
      <c r="J51" s="60" t="s">
        <v>136</v>
      </c>
      <c r="K51" s="60" t="s">
        <v>136</v>
      </c>
      <c r="L51" s="60" t="s">
        <v>137</v>
      </c>
      <c r="M51" s="68"/>
      <c r="N51" s="68"/>
      <c r="O51" s="68"/>
      <c r="P51" s="60" t="s">
        <v>138</v>
      </c>
      <c r="Q51" s="68"/>
    </row>
    <row r="52" spans="1:17" ht="39.9" customHeight="1">
      <c r="A52" s="270"/>
      <c r="B52" s="265"/>
      <c r="C52" s="56" t="s">
        <v>21</v>
      </c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59"/>
      <c r="O52" s="59"/>
      <c r="P52" s="59"/>
      <c r="Q52" s="59"/>
    </row>
    <row r="53" spans="1:17" ht="75.75" customHeight="1">
      <c r="A53" s="270" t="s">
        <v>114</v>
      </c>
      <c r="B53" s="265" t="s">
        <v>113</v>
      </c>
      <c r="C53" s="56" t="s">
        <v>20</v>
      </c>
      <c r="D53" s="86" t="s">
        <v>143</v>
      </c>
      <c r="E53" s="86" t="s">
        <v>143</v>
      </c>
      <c r="F53" s="86" t="s">
        <v>143</v>
      </c>
      <c r="G53" s="86" t="s">
        <v>148</v>
      </c>
      <c r="H53" s="86" t="s">
        <v>144</v>
      </c>
      <c r="I53" s="86" t="s">
        <v>202</v>
      </c>
      <c r="J53" s="86" t="s">
        <v>145</v>
      </c>
      <c r="K53" s="86" t="s">
        <v>146</v>
      </c>
      <c r="L53" s="86" t="s">
        <v>147</v>
      </c>
      <c r="M53" s="86"/>
      <c r="N53" s="84"/>
      <c r="O53" s="58"/>
      <c r="P53" s="58"/>
      <c r="Q53" s="58"/>
    </row>
    <row r="54" spans="1:17" ht="31.5" customHeight="1">
      <c r="A54" s="270"/>
      <c r="B54" s="265"/>
      <c r="C54" s="56" t="s">
        <v>21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58"/>
      <c r="O54" s="58"/>
      <c r="P54" s="58"/>
      <c r="Q54" s="58"/>
    </row>
    <row r="55" spans="1:17" ht="52.5" customHeight="1">
      <c r="A55" s="270" t="s">
        <v>115</v>
      </c>
      <c r="B55" s="265" t="s">
        <v>116</v>
      </c>
      <c r="C55" s="56" t="s">
        <v>20</v>
      </c>
      <c r="D55" s="5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spans="1:17" ht="52.5" customHeight="1">
      <c r="A56" s="270"/>
      <c r="B56" s="265"/>
      <c r="C56" s="56" t="s">
        <v>21</v>
      </c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7" ht="409.5" customHeight="1">
      <c r="A57" s="270" t="s">
        <v>117</v>
      </c>
      <c r="B57" s="265" t="s">
        <v>118</v>
      </c>
      <c r="C57" s="56" t="s">
        <v>20</v>
      </c>
      <c r="D57" s="96" t="s">
        <v>235</v>
      </c>
      <c r="E57" s="95"/>
      <c r="F57" s="95" t="s">
        <v>236</v>
      </c>
      <c r="G57" s="286" t="s">
        <v>233</v>
      </c>
      <c r="H57" s="286"/>
      <c r="I57" s="95" t="s">
        <v>237</v>
      </c>
      <c r="J57" s="95" t="s">
        <v>238</v>
      </c>
      <c r="K57" s="283" t="s">
        <v>239</v>
      </c>
      <c r="L57" s="284"/>
      <c r="M57" s="284"/>
      <c r="N57" s="284"/>
      <c r="O57" s="285"/>
      <c r="P57" s="91" t="s">
        <v>199</v>
      </c>
      <c r="Q57" s="59"/>
    </row>
    <row r="58" spans="1:17" ht="39.9" customHeight="1">
      <c r="A58" s="270"/>
      <c r="B58" s="265"/>
      <c r="C58" s="56" t="s">
        <v>21</v>
      </c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</row>
    <row r="59" spans="1:17" s="72" customFormat="1" ht="183.75" customHeight="1">
      <c r="A59" s="275" t="s">
        <v>120</v>
      </c>
      <c r="B59" s="275" t="s">
        <v>119</v>
      </c>
      <c r="C59" s="275" t="s">
        <v>20</v>
      </c>
      <c r="D59" s="60"/>
      <c r="E59" s="60" t="s">
        <v>167</v>
      </c>
      <c r="F59" s="60" t="s">
        <v>168</v>
      </c>
      <c r="G59" s="92" t="s">
        <v>169</v>
      </c>
      <c r="H59" s="92" t="s">
        <v>169</v>
      </c>
      <c r="I59" s="92" t="s">
        <v>169</v>
      </c>
      <c r="J59" s="92" t="s">
        <v>169</v>
      </c>
      <c r="K59" s="92" t="s">
        <v>169</v>
      </c>
      <c r="L59" s="92" t="s">
        <v>169</v>
      </c>
      <c r="M59" s="92" t="s">
        <v>169</v>
      </c>
      <c r="N59" s="92" t="s">
        <v>169</v>
      </c>
      <c r="O59" s="92" t="s">
        <v>170</v>
      </c>
      <c r="P59" s="68"/>
      <c r="Q59" s="68"/>
    </row>
    <row r="60" spans="1:17" s="72" customFormat="1" ht="150" customHeight="1">
      <c r="A60" s="281"/>
      <c r="B60" s="281"/>
      <c r="C60" s="281"/>
      <c r="D60" s="60" t="s">
        <v>163</v>
      </c>
      <c r="E60" s="60" t="s">
        <v>163</v>
      </c>
      <c r="F60" s="60" t="s">
        <v>163</v>
      </c>
      <c r="G60" s="60" t="s">
        <v>163</v>
      </c>
      <c r="H60" s="60" t="s">
        <v>163</v>
      </c>
      <c r="I60" s="60" t="s">
        <v>163</v>
      </c>
      <c r="J60" s="60" t="s">
        <v>163</v>
      </c>
      <c r="K60" s="60" t="s">
        <v>163</v>
      </c>
      <c r="L60" s="60" t="s">
        <v>163</v>
      </c>
      <c r="M60" s="60" t="s">
        <v>163</v>
      </c>
      <c r="N60" s="60" t="s">
        <v>163</v>
      </c>
      <c r="O60" s="60" t="s">
        <v>163</v>
      </c>
      <c r="P60" s="68"/>
      <c r="Q60" s="68"/>
    </row>
    <row r="61" spans="1:17" s="72" customFormat="1" ht="316.5" customHeight="1">
      <c r="A61" s="281"/>
      <c r="B61" s="281"/>
      <c r="C61" s="276"/>
      <c r="D61" s="60" t="s">
        <v>164</v>
      </c>
      <c r="E61" s="60" t="s">
        <v>165</v>
      </c>
      <c r="F61" s="60" t="s">
        <v>166</v>
      </c>
      <c r="G61" s="60" t="s">
        <v>166</v>
      </c>
      <c r="H61" s="60" t="s">
        <v>166</v>
      </c>
      <c r="I61" s="60" t="s">
        <v>166</v>
      </c>
      <c r="J61" s="60" t="s">
        <v>166</v>
      </c>
      <c r="K61" s="60" t="s">
        <v>166</v>
      </c>
      <c r="L61" s="60" t="s">
        <v>166</v>
      </c>
      <c r="M61" s="60" t="s">
        <v>166</v>
      </c>
      <c r="N61" s="60" t="s">
        <v>166</v>
      </c>
      <c r="O61" s="60" t="s">
        <v>166</v>
      </c>
      <c r="P61" s="68"/>
      <c r="Q61" s="68"/>
    </row>
    <row r="62" spans="1:17" s="72" customFormat="1" ht="39.9" customHeight="1">
      <c r="A62" s="276"/>
      <c r="B62" s="276"/>
      <c r="C62" s="71" t="s">
        <v>21</v>
      </c>
      <c r="D62" s="60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39.9" customHeight="1">
      <c r="A63" s="270" t="s">
        <v>121</v>
      </c>
      <c r="B63" s="265" t="s">
        <v>122</v>
      </c>
      <c r="C63" s="56" t="s">
        <v>20</v>
      </c>
      <c r="D63" s="58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</row>
    <row r="64" spans="1:17" ht="39.9" customHeight="1">
      <c r="A64" s="270"/>
      <c r="B64" s="265"/>
      <c r="C64" s="56" t="s">
        <v>21</v>
      </c>
      <c r="D64" s="58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</row>
    <row r="65" spans="1:20" s="72" customFormat="1" ht="154.5" customHeight="1">
      <c r="A65" s="274" t="s">
        <v>123</v>
      </c>
      <c r="B65" s="271" t="s">
        <v>124</v>
      </c>
      <c r="C65" s="71" t="s">
        <v>20</v>
      </c>
      <c r="D65" s="69"/>
      <c r="E65" s="69"/>
      <c r="F65" s="69" t="s">
        <v>185</v>
      </c>
      <c r="G65" s="69" t="s">
        <v>171</v>
      </c>
      <c r="H65" s="69" t="s">
        <v>186</v>
      </c>
      <c r="I65" s="69"/>
      <c r="J65" s="69" t="s">
        <v>186</v>
      </c>
      <c r="K65" s="69"/>
      <c r="L65" s="69"/>
      <c r="M65" s="69" t="s">
        <v>186</v>
      </c>
      <c r="N65" s="69"/>
      <c r="O65" s="69" t="s">
        <v>187</v>
      </c>
      <c r="P65" s="69" t="s">
        <v>188</v>
      </c>
      <c r="Q65" s="68"/>
    </row>
    <row r="66" spans="1:20" s="72" customFormat="1" ht="39.9" customHeight="1">
      <c r="A66" s="274"/>
      <c r="B66" s="271"/>
      <c r="C66" s="71" t="s">
        <v>21</v>
      </c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1:20" ht="39.9" customHeight="1">
      <c r="A67" s="270" t="s">
        <v>125</v>
      </c>
      <c r="B67" s="265" t="s">
        <v>126</v>
      </c>
      <c r="C67" s="56" t="s">
        <v>20</v>
      </c>
      <c r="D67" s="5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</row>
    <row r="68" spans="1:20" ht="39.9" customHeight="1">
      <c r="A68" s="270"/>
      <c r="B68" s="265"/>
      <c r="C68" s="56" t="s">
        <v>21</v>
      </c>
      <c r="D68" s="58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1:20" ht="147" customHeight="1">
      <c r="A69" s="277" t="s">
        <v>127</v>
      </c>
      <c r="B69" s="272" t="s">
        <v>128</v>
      </c>
      <c r="C69" s="56" t="s">
        <v>20</v>
      </c>
      <c r="D69" s="58"/>
      <c r="E69" s="93" t="s">
        <v>155</v>
      </c>
      <c r="F69" s="93" t="s">
        <v>156</v>
      </c>
      <c r="G69" s="59"/>
      <c r="H69" s="59"/>
      <c r="I69" s="59"/>
      <c r="J69" s="59"/>
      <c r="K69" s="59"/>
      <c r="L69" s="59"/>
      <c r="M69" s="59"/>
      <c r="N69" s="59"/>
      <c r="O69" s="93" t="s">
        <v>157</v>
      </c>
      <c r="P69" s="59"/>
      <c r="Q69" s="59"/>
    </row>
    <row r="70" spans="1:20" ht="39.9" customHeight="1">
      <c r="A70" s="278"/>
      <c r="B70" s="273"/>
      <c r="C70" s="56" t="s">
        <v>21</v>
      </c>
      <c r="D70" s="58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</row>
    <row r="71" spans="1:20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</row>
    <row r="73" spans="1:20">
      <c r="B73" s="260" t="s">
        <v>255</v>
      </c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</row>
    <row r="74" spans="1:20" ht="13.8">
      <c r="B74" s="41"/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1:20" ht="13.8">
      <c r="B75" s="41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1:20" ht="13.8">
      <c r="B76" s="41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spans="1:20" ht="13.8">
      <c r="B77" s="41"/>
      <c r="C77" s="42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spans="1:20" ht="13.8">
      <c r="B78" s="44" t="s">
        <v>47</v>
      </c>
      <c r="C78" s="45"/>
      <c r="D78" s="46"/>
      <c r="E78" s="46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spans="1:20" ht="58.5" customHeight="1">
      <c r="B79" s="261" t="s">
        <v>216</v>
      </c>
      <c r="C79" s="261"/>
      <c r="D79" s="261"/>
      <c r="E79" s="261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951"/>
  <sheetViews>
    <sheetView tabSelected="1" view="pageBreakPreview" zoomScale="60" zoomScaleNormal="68" workbookViewId="0">
      <pane xSplit="7" ySplit="9" topLeftCell="AS834" activePane="bottomRight" state="frozen"/>
      <selection pane="topRight" activeCell="H1" sqref="H1"/>
      <selection pane="bottomLeft" activeCell="A10" sqref="A10"/>
      <selection pane="bottomRight" activeCell="G784" sqref="G784:G785"/>
    </sheetView>
  </sheetViews>
  <sheetFormatPr defaultColWidth="9.109375" defaultRowHeight="13.2"/>
  <cols>
    <col min="1" max="1" width="6.33203125" style="107" customWidth="1"/>
    <col min="2" max="2" width="19.6640625" style="107" customWidth="1"/>
    <col min="3" max="3" width="13.33203125" style="107" customWidth="1"/>
    <col min="4" max="4" width="20.6640625" style="111" customWidth="1"/>
    <col min="5" max="5" width="19.33203125" style="112" customWidth="1"/>
    <col min="6" max="6" width="19.5546875" style="112" customWidth="1"/>
    <col min="7" max="7" width="9.88671875" style="112" customWidth="1"/>
    <col min="8" max="8" width="14.109375" style="107" customWidth="1"/>
    <col min="9" max="9" width="12.6640625" style="107" customWidth="1"/>
    <col min="10" max="10" width="7" style="107" customWidth="1"/>
    <col min="11" max="11" width="14.109375" style="107" customWidth="1"/>
    <col min="12" max="12" width="11.88671875" style="107" customWidth="1"/>
    <col min="13" max="13" width="7" style="107" customWidth="1"/>
    <col min="14" max="14" width="14" style="107" customWidth="1"/>
    <col min="15" max="15" width="12.5546875" style="107" customWidth="1"/>
    <col min="16" max="16" width="8.88671875" style="107" customWidth="1"/>
    <col min="17" max="17" width="11.6640625" style="107" customWidth="1"/>
    <col min="18" max="18" width="11.44140625" style="107" customWidth="1"/>
    <col min="19" max="19" width="7" style="107" customWidth="1"/>
    <col min="20" max="21" width="12.6640625" style="107" customWidth="1"/>
    <col min="22" max="22" width="6.88671875" style="107" customWidth="1"/>
    <col min="23" max="23" width="13.44140625" style="107" customWidth="1"/>
    <col min="24" max="24" width="14.5546875" style="107" customWidth="1"/>
    <col min="25" max="25" width="7.6640625" style="107" customWidth="1"/>
    <col min="26" max="26" width="11.5546875" style="107" customWidth="1"/>
    <col min="27" max="27" width="13.33203125" style="107" customWidth="1"/>
    <col min="28" max="28" width="6.88671875" style="107" customWidth="1"/>
    <col min="29" max="29" width="8.5546875" style="107" customWidth="1"/>
    <col min="30" max="30" width="6.88671875" style="107" customWidth="1"/>
    <col min="31" max="31" width="13.109375" style="107" customWidth="1"/>
    <col min="32" max="32" width="11.5546875" style="107" customWidth="1"/>
    <col min="33" max="33" width="7.5546875" style="107" customWidth="1"/>
    <col min="34" max="34" width="9.44140625" style="107" customWidth="1"/>
    <col min="35" max="35" width="7.5546875" style="107" customWidth="1"/>
    <col min="36" max="36" width="13.5546875" style="107" customWidth="1"/>
    <col min="37" max="37" width="13" style="107" customWidth="1"/>
    <col min="38" max="40" width="7.88671875" style="107" customWidth="1"/>
    <col min="41" max="41" width="13.109375" style="107" customWidth="1"/>
    <col min="42" max="42" width="12.6640625" style="107" customWidth="1"/>
    <col min="43" max="43" width="7" style="107" customWidth="1"/>
    <col min="44" max="44" width="8.6640625" style="107" customWidth="1"/>
    <col min="45" max="45" width="6.88671875" style="107" customWidth="1"/>
    <col min="46" max="46" width="14" style="107" customWidth="1"/>
    <col min="47" max="47" width="13.88671875" style="107" customWidth="1"/>
    <col min="48" max="50" width="7.109375" style="107" customWidth="1"/>
    <col min="51" max="51" width="18.33203125" style="107" customWidth="1"/>
    <col min="52" max="52" width="12.6640625" style="107" customWidth="1"/>
    <col min="53" max="53" width="7" style="107" customWidth="1"/>
    <col min="54" max="54" width="25.6640625" style="107" customWidth="1"/>
    <col min="55" max="55" width="22.6640625" style="101" customWidth="1"/>
    <col min="56" max="16384" width="9.109375" style="101"/>
  </cols>
  <sheetData>
    <row r="1" spans="1:55" ht="18">
      <c r="BC1" s="152"/>
    </row>
    <row r="2" spans="1:55" s="114" customFormat="1" ht="24" customHeight="1">
      <c r="A2" s="346" t="s">
        <v>600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</row>
    <row r="3" spans="1:55" s="102" customFormat="1" ht="32.25" customHeight="1">
      <c r="A3" s="347" t="s">
        <v>297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</row>
    <row r="4" spans="1:55" s="103" customFormat="1" ht="24" customHeight="1">
      <c r="A4" s="348" t="s">
        <v>266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</row>
    <row r="5" spans="1:55" ht="13.8" thickBot="1">
      <c r="A5" s="349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117"/>
      <c r="AQ5" s="117"/>
      <c r="AR5" s="117"/>
      <c r="AS5" s="117"/>
      <c r="AT5" s="101"/>
      <c r="AU5" s="101"/>
      <c r="AV5" s="101"/>
      <c r="AW5" s="101"/>
      <c r="AX5" s="101"/>
      <c r="AY5" s="104"/>
      <c r="AZ5" s="104"/>
      <c r="BA5" s="104"/>
      <c r="BB5" s="104"/>
      <c r="BC5" s="105" t="s">
        <v>259</v>
      </c>
    </row>
    <row r="6" spans="1:55" ht="15" customHeight="1">
      <c r="A6" s="350" t="s">
        <v>0</v>
      </c>
      <c r="B6" s="353" t="s">
        <v>264</v>
      </c>
      <c r="C6" s="353" t="s">
        <v>260</v>
      </c>
      <c r="D6" s="353" t="s">
        <v>40</v>
      </c>
      <c r="E6" s="356" t="s">
        <v>258</v>
      </c>
      <c r="F6" s="357"/>
      <c r="G6" s="358"/>
      <c r="H6" s="359" t="s">
        <v>256</v>
      </c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1"/>
      <c r="BB6" s="368" t="s">
        <v>421</v>
      </c>
      <c r="BC6" s="362" t="s">
        <v>422</v>
      </c>
    </row>
    <row r="7" spans="1:55" ht="52.5" customHeight="1">
      <c r="A7" s="351"/>
      <c r="B7" s="354"/>
      <c r="C7" s="354"/>
      <c r="D7" s="354"/>
      <c r="E7" s="365" t="s">
        <v>507</v>
      </c>
      <c r="F7" s="365" t="s">
        <v>261</v>
      </c>
      <c r="G7" s="366" t="s">
        <v>19</v>
      </c>
      <c r="H7" s="321" t="s">
        <v>17</v>
      </c>
      <c r="I7" s="322"/>
      <c r="J7" s="323"/>
      <c r="K7" s="321" t="s">
        <v>18</v>
      </c>
      <c r="L7" s="322"/>
      <c r="M7" s="323"/>
      <c r="N7" s="324" t="s">
        <v>22</v>
      </c>
      <c r="O7" s="325"/>
      <c r="P7" s="326"/>
      <c r="Q7" s="324" t="s">
        <v>24</v>
      </c>
      <c r="R7" s="325"/>
      <c r="S7" s="326"/>
      <c r="T7" s="324" t="s">
        <v>25</v>
      </c>
      <c r="U7" s="325"/>
      <c r="V7" s="326"/>
      <c r="W7" s="324" t="s">
        <v>26</v>
      </c>
      <c r="X7" s="325"/>
      <c r="Y7" s="326"/>
      <c r="Z7" s="324" t="s">
        <v>28</v>
      </c>
      <c r="AA7" s="325"/>
      <c r="AB7" s="325"/>
      <c r="AC7" s="344"/>
      <c r="AD7" s="345"/>
      <c r="AE7" s="324" t="s">
        <v>29</v>
      </c>
      <c r="AF7" s="325"/>
      <c r="AG7" s="325"/>
      <c r="AH7" s="344"/>
      <c r="AI7" s="345"/>
      <c r="AJ7" s="324" t="s">
        <v>30</v>
      </c>
      <c r="AK7" s="325"/>
      <c r="AL7" s="325"/>
      <c r="AM7" s="344"/>
      <c r="AN7" s="345"/>
      <c r="AO7" s="324" t="s">
        <v>32</v>
      </c>
      <c r="AP7" s="325"/>
      <c r="AQ7" s="325"/>
      <c r="AR7" s="344"/>
      <c r="AS7" s="345"/>
      <c r="AT7" s="324" t="s">
        <v>33</v>
      </c>
      <c r="AU7" s="325"/>
      <c r="AV7" s="325"/>
      <c r="AW7" s="344"/>
      <c r="AX7" s="345"/>
      <c r="AY7" s="324" t="s">
        <v>34</v>
      </c>
      <c r="AZ7" s="325"/>
      <c r="BA7" s="326"/>
      <c r="BB7" s="369"/>
      <c r="BC7" s="363"/>
    </row>
    <row r="8" spans="1:55" ht="41.25" hidden="1" customHeight="1">
      <c r="A8" s="352"/>
      <c r="B8" s="355"/>
      <c r="C8" s="355"/>
      <c r="D8" s="355"/>
      <c r="E8" s="355"/>
      <c r="F8" s="355"/>
      <c r="G8" s="367"/>
      <c r="H8" s="203" t="s">
        <v>20</v>
      </c>
      <c r="I8" s="134" t="s">
        <v>21</v>
      </c>
      <c r="J8" s="135" t="s">
        <v>19</v>
      </c>
      <c r="K8" s="134" t="s">
        <v>20</v>
      </c>
      <c r="L8" s="134" t="s">
        <v>21</v>
      </c>
      <c r="M8" s="135" t="s">
        <v>19</v>
      </c>
      <c r="N8" s="136" t="s">
        <v>20</v>
      </c>
      <c r="O8" s="134" t="s">
        <v>21</v>
      </c>
      <c r="P8" s="137" t="s">
        <v>19</v>
      </c>
      <c r="Q8" s="138" t="s">
        <v>20</v>
      </c>
      <c r="R8" s="134" t="s">
        <v>21</v>
      </c>
      <c r="S8" s="137" t="s">
        <v>19</v>
      </c>
      <c r="T8" s="138" t="s">
        <v>20</v>
      </c>
      <c r="U8" s="134" t="s">
        <v>21</v>
      </c>
      <c r="V8" s="137" t="s">
        <v>19</v>
      </c>
      <c r="W8" s="138" t="s">
        <v>20</v>
      </c>
      <c r="X8" s="134" t="s">
        <v>21</v>
      </c>
      <c r="Y8" s="137" t="s">
        <v>19</v>
      </c>
      <c r="Z8" s="138" t="s">
        <v>20</v>
      </c>
      <c r="AA8" s="134" t="s">
        <v>21</v>
      </c>
      <c r="AB8" s="137" t="s">
        <v>19</v>
      </c>
      <c r="AC8" s="134" t="s">
        <v>21</v>
      </c>
      <c r="AD8" s="137" t="s">
        <v>19</v>
      </c>
      <c r="AE8" s="138" t="s">
        <v>20</v>
      </c>
      <c r="AF8" s="139" t="s">
        <v>21</v>
      </c>
      <c r="AG8" s="137" t="s">
        <v>19</v>
      </c>
      <c r="AH8" s="134" t="s">
        <v>21</v>
      </c>
      <c r="AI8" s="137" t="s">
        <v>19</v>
      </c>
      <c r="AJ8" s="138" t="s">
        <v>20</v>
      </c>
      <c r="AK8" s="139" t="s">
        <v>21</v>
      </c>
      <c r="AL8" s="137" t="s">
        <v>19</v>
      </c>
      <c r="AM8" s="134" t="s">
        <v>21</v>
      </c>
      <c r="AN8" s="137" t="s">
        <v>19</v>
      </c>
      <c r="AO8" s="138" t="s">
        <v>20</v>
      </c>
      <c r="AP8" s="139" t="s">
        <v>21</v>
      </c>
      <c r="AQ8" s="137" t="s">
        <v>19</v>
      </c>
      <c r="AR8" s="134" t="s">
        <v>21</v>
      </c>
      <c r="AS8" s="137" t="s">
        <v>19</v>
      </c>
      <c r="AT8" s="138" t="s">
        <v>20</v>
      </c>
      <c r="AU8" s="139" t="s">
        <v>21</v>
      </c>
      <c r="AV8" s="137" t="s">
        <v>19</v>
      </c>
      <c r="AW8" s="134" t="s">
        <v>21</v>
      </c>
      <c r="AX8" s="137" t="s">
        <v>19</v>
      </c>
      <c r="AY8" s="138" t="s">
        <v>20</v>
      </c>
      <c r="AZ8" s="134" t="s">
        <v>21</v>
      </c>
      <c r="BA8" s="137" t="s">
        <v>19</v>
      </c>
      <c r="BB8" s="370"/>
      <c r="BC8" s="364"/>
    </row>
    <row r="9" spans="1:55" s="106" customFormat="1" ht="15.6">
      <c r="A9" s="140">
        <v>1</v>
      </c>
      <c r="B9" s="141">
        <v>2</v>
      </c>
      <c r="C9" s="141">
        <v>3</v>
      </c>
      <c r="D9" s="141">
        <v>4</v>
      </c>
      <c r="E9" s="142">
        <v>5</v>
      </c>
      <c r="F9" s="141">
        <v>6</v>
      </c>
      <c r="G9" s="142">
        <v>7</v>
      </c>
      <c r="H9" s="141">
        <v>6</v>
      </c>
      <c r="I9" s="142">
        <v>9</v>
      </c>
      <c r="J9" s="141">
        <v>10</v>
      </c>
      <c r="K9" s="142">
        <v>7</v>
      </c>
      <c r="L9" s="141">
        <v>12</v>
      </c>
      <c r="M9" s="142">
        <v>13</v>
      </c>
      <c r="N9" s="141">
        <v>8</v>
      </c>
      <c r="O9" s="142">
        <v>15</v>
      </c>
      <c r="P9" s="141">
        <v>16</v>
      </c>
      <c r="Q9" s="142">
        <v>9</v>
      </c>
      <c r="R9" s="141">
        <v>18</v>
      </c>
      <c r="S9" s="142">
        <v>19</v>
      </c>
      <c r="T9" s="141">
        <v>10</v>
      </c>
      <c r="U9" s="142">
        <v>21</v>
      </c>
      <c r="V9" s="141">
        <v>22</v>
      </c>
      <c r="W9" s="142">
        <v>11</v>
      </c>
      <c r="X9" s="141">
        <v>24</v>
      </c>
      <c r="Y9" s="142">
        <v>25</v>
      </c>
      <c r="Z9" s="141">
        <v>12</v>
      </c>
      <c r="AA9" s="142">
        <v>27</v>
      </c>
      <c r="AB9" s="141">
        <v>28</v>
      </c>
      <c r="AC9" s="142">
        <v>29</v>
      </c>
      <c r="AD9" s="141">
        <v>30</v>
      </c>
      <c r="AE9" s="142">
        <v>13</v>
      </c>
      <c r="AF9" s="141">
        <v>32</v>
      </c>
      <c r="AG9" s="142">
        <v>33</v>
      </c>
      <c r="AH9" s="141">
        <v>34</v>
      </c>
      <c r="AI9" s="142">
        <v>35</v>
      </c>
      <c r="AJ9" s="141">
        <v>14</v>
      </c>
      <c r="AK9" s="142">
        <v>37</v>
      </c>
      <c r="AL9" s="141">
        <v>38</v>
      </c>
      <c r="AM9" s="142">
        <v>39</v>
      </c>
      <c r="AN9" s="141">
        <v>40</v>
      </c>
      <c r="AO9" s="142">
        <v>15</v>
      </c>
      <c r="AP9" s="141">
        <v>42</v>
      </c>
      <c r="AQ9" s="142">
        <v>43</v>
      </c>
      <c r="AR9" s="141">
        <v>44</v>
      </c>
      <c r="AS9" s="142">
        <v>45</v>
      </c>
      <c r="AT9" s="141">
        <v>16</v>
      </c>
      <c r="AU9" s="142">
        <v>47</v>
      </c>
      <c r="AV9" s="141">
        <v>48</v>
      </c>
      <c r="AW9" s="142">
        <v>49</v>
      </c>
      <c r="AX9" s="141">
        <v>50</v>
      </c>
      <c r="AY9" s="142">
        <v>17</v>
      </c>
      <c r="AZ9" s="141">
        <v>52</v>
      </c>
      <c r="BA9" s="142">
        <v>53</v>
      </c>
      <c r="BB9" s="141">
        <v>18</v>
      </c>
      <c r="BC9" s="142">
        <v>19</v>
      </c>
    </row>
    <row r="10" spans="1:55" ht="22.5" customHeight="1">
      <c r="A10" s="330" t="s">
        <v>299</v>
      </c>
      <c r="B10" s="331"/>
      <c r="C10" s="332"/>
      <c r="D10" s="150" t="s">
        <v>41</v>
      </c>
      <c r="E10" s="163">
        <f>H10+K10+N10+Q10+T10+W10+Z10+AE10+AJ10+AO10+AT10+AY10</f>
        <v>575699.59088699985</v>
      </c>
      <c r="F10" s="163">
        <f>I10+L10+O10+R10+U10+X10+AA10+AF10+AK10+AP10+AU10+AZ10</f>
        <v>511223.93198700005</v>
      </c>
      <c r="G10" s="163">
        <f>F10*100/E10</f>
        <v>88.800468174615162</v>
      </c>
      <c r="H10" s="163">
        <f>H11+H12+H13+H15+H16</f>
        <v>34006.40827</v>
      </c>
      <c r="I10" s="163">
        <f t="shared" ref="I10" si="0">I11+I12+I13+I15+I16</f>
        <v>34006.40827</v>
      </c>
      <c r="J10" s="163">
        <f>I10*100/H10</f>
        <v>100</v>
      </c>
      <c r="K10" s="163">
        <f t="shared" ref="K10:L10" si="1">K11+K12+K13+K15+K16</f>
        <v>62259.224139999998</v>
      </c>
      <c r="L10" s="163">
        <f t="shared" si="1"/>
        <v>62259.224139999998</v>
      </c>
      <c r="M10" s="163">
        <f>L10*100/K10</f>
        <v>100</v>
      </c>
      <c r="N10" s="163">
        <f t="shared" ref="N10:O10" si="2">N11+N12+N13+N15+N16</f>
        <v>26643.801066999997</v>
      </c>
      <c r="O10" s="163">
        <f t="shared" si="2"/>
        <v>26643.801066999997</v>
      </c>
      <c r="P10" s="163"/>
      <c r="Q10" s="163">
        <f t="shared" ref="Q10:R10" si="3">Q11+Q12+Q13+Q15+Q16</f>
        <v>17466.697619999999</v>
      </c>
      <c r="R10" s="163">
        <f t="shared" si="3"/>
        <v>17466.697619999999</v>
      </c>
      <c r="S10" s="163"/>
      <c r="T10" s="163">
        <f t="shared" ref="T10:U10" si="4">T11+T12+T13+T15+T16</f>
        <v>23710.879459999996</v>
      </c>
      <c r="U10" s="163">
        <f t="shared" si="4"/>
        <v>23710.879459999996</v>
      </c>
      <c r="V10" s="163"/>
      <c r="W10" s="163">
        <f t="shared" ref="W10:X10" si="5">W11+W12+W13+W15+W16</f>
        <v>62399.267759999995</v>
      </c>
      <c r="X10" s="163">
        <f t="shared" si="5"/>
        <v>62399.267759999995</v>
      </c>
      <c r="Y10" s="163">
        <f>X10*100/W10</f>
        <v>100</v>
      </c>
      <c r="Z10" s="163">
        <f t="shared" ref="Z10:AC10" si="6">Z11+Z12+Z13+Z15+Z16</f>
        <v>28995.470189999993</v>
      </c>
      <c r="AA10" s="163">
        <f t="shared" si="6"/>
        <v>28995.438029999998</v>
      </c>
      <c r="AB10" s="163">
        <f t="shared" si="6"/>
        <v>0</v>
      </c>
      <c r="AC10" s="163">
        <f t="shared" si="6"/>
        <v>0</v>
      </c>
      <c r="AD10" s="163"/>
      <c r="AE10" s="163">
        <f t="shared" ref="AE10:AH10" si="7">AE11+AE12+AE13+AE15+AE16</f>
        <v>46033.021099999998</v>
      </c>
      <c r="AF10" s="163">
        <f t="shared" si="7"/>
        <v>46033.021099999998</v>
      </c>
      <c r="AG10" s="163">
        <f t="shared" si="7"/>
        <v>0</v>
      </c>
      <c r="AH10" s="163">
        <f t="shared" si="7"/>
        <v>0</v>
      </c>
      <c r="AI10" s="163"/>
      <c r="AJ10" s="163">
        <f t="shared" ref="AJ10:AM10" si="8">AJ11+AJ12+AJ13+AJ15+AJ16</f>
        <v>57896.433400000009</v>
      </c>
      <c r="AK10" s="163">
        <f t="shared" si="8"/>
        <v>57896.433400000009</v>
      </c>
      <c r="AL10" s="163">
        <f t="shared" si="8"/>
        <v>0</v>
      </c>
      <c r="AM10" s="163">
        <f t="shared" si="8"/>
        <v>0</v>
      </c>
      <c r="AN10" s="163"/>
      <c r="AO10" s="163">
        <f t="shared" ref="AO10:AR10" si="9">AO11+AO12+AO13+AO15+AO16</f>
        <v>47109.497909999998</v>
      </c>
      <c r="AP10" s="163">
        <f t="shared" si="9"/>
        <v>47109.497910000006</v>
      </c>
      <c r="AQ10" s="163">
        <f t="shared" si="9"/>
        <v>0</v>
      </c>
      <c r="AR10" s="163">
        <f t="shared" si="9"/>
        <v>0</v>
      </c>
      <c r="AS10" s="163"/>
      <c r="AT10" s="163">
        <f>AT11+AT12+AT13+AT15+AT16</f>
        <v>54102.417950000003</v>
      </c>
      <c r="AU10" s="163">
        <f t="shared" ref="AU10:AW10" si="10">AU11+AU12+AU13+AU15+AU16</f>
        <v>54102.417950000003</v>
      </c>
      <c r="AV10" s="163">
        <f t="shared" si="10"/>
        <v>0</v>
      </c>
      <c r="AW10" s="163">
        <f t="shared" si="10"/>
        <v>0</v>
      </c>
      <c r="AX10" s="163"/>
      <c r="AY10" s="163">
        <f t="shared" ref="AY10:AZ10" si="11">AY11+AY12+AY13+AY15+AY16</f>
        <v>115076.47201999999</v>
      </c>
      <c r="AZ10" s="163">
        <f t="shared" si="11"/>
        <v>50600.845280000001</v>
      </c>
      <c r="BA10" s="163"/>
      <c r="BB10" s="163"/>
      <c r="BC10" s="174"/>
    </row>
    <row r="11" spans="1:55" ht="32.25" customHeight="1">
      <c r="A11" s="333"/>
      <c r="B11" s="334"/>
      <c r="C11" s="335"/>
      <c r="D11" s="148" t="s">
        <v>37</v>
      </c>
      <c r="E11" s="163">
        <f t="shared" ref="E11:E14" si="12">H11+K11+N11+Q11+T11+W11+Z11+AE11+AJ11+AO11+AT11+AY11</f>
        <v>1717.06412</v>
      </c>
      <c r="F11" s="163">
        <f t="shared" ref="F11:F14" si="13">I11+L11+O11+R11+U11+X11+AA11+AF11+AK11+AP11+AU11+AZ11</f>
        <v>1717.06412</v>
      </c>
      <c r="G11" s="163"/>
      <c r="H11" s="163">
        <f>H730+H774+H833+H855+H914</f>
        <v>0</v>
      </c>
      <c r="I11" s="163">
        <f t="shared" ref="I11:AZ11" si="14">I730+I774+I833+I855+I914</f>
        <v>0</v>
      </c>
      <c r="J11" s="163">
        <f t="shared" si="14"/>
        <v>0</v>
      </c>
      <c r="K11" s="163">
        <f t="shared" si="14"/>
        <v>0</v>
      </c>
      <c r="L11" s="163">
        <f t="shared" si="14"/>
        <v>0</v>
      </c>
      <c r="M11" s="163">
        <f t="shared" si="14"/>
        <v>0</v>
      </c>
      <c r="N11" s="163">
        <f t="shared" si="14"/>
        <v>0</v>
      </c>
      <c r="O11" s="163">
        <f t="shared" si="14"/>
        <v>0</v>
      </c>
      <c r="P11" s="163">
        <f t="shared" si="14"/>
        <v>0</v>
      </c>
      <c r="Q11" s="163">
        <f t="shared" si="14"/>
        <v>0</v>
      </c>
      <c r="R11" s="163">
        <f t="shared" si="14"/>
        <v>0</v>
      </c>
      <c r="S11" s="163">
        <f t="shared" si="14"/>
        <v>0</v>
      </c>
      <c r="T11" s="163">
        <f t="shared" si="14"/>
        <v>0</v>
      </c>
      <c r="U11" s="163">
        <f t="shared" si="14"/>
        <v>0</v>
      </c>
      <c r="V11" s="163">
        <f t="shared" si="14"/>
        <v>0</v>
      </c>
      <c r="W11" s="163">
        <f t="shared" si="14"/>
        <v>0</v>
      </c>
      <c r="X11" s="163">
        <f t="shared" si="14"/>
        <v>0</v>
      </c>
      <c r="Y11" s="163">
        <f t="shared" si="14"/>
        <v>0</v>
      </c>
      <c r="Z11" s="163">
        <f t="shared" si="14"/>
        <v>0</v>
      </c>
      <c r="AA11" s="163">
        <f t="shared" si="14"/>
        <v>0</v>
      </c>
      <c r="AB11" s="163">
        <f t="shared" si="14"/>
        <v>0</v>
      </c>
      <c r="AC11" s="163">
        <f t="shared" si="14"/>
        <v>0</v>
      </c>
      <c r="AD11" s="163">
        <f t="shared" si="14"/>
        <v>0</v>
      </c>
      <c r="AE11" s="163">
        <f t="shared" si="14"/>
        <v>0</v>
      </c>
      <c r="AF11" s="163">
        <f t="shared" si="14"/>
        <v>0</v>
      </c>
      <c r="AG11" s="163">
        <f t="shared" si="14"/>
        <v>0</v>
      </c>
      <c r="AH11" s="163">
        <f t="shared" si="14"/>
        <v>0</v>
      </c>
      <c r="AI11" s="163">
        <f t="shared" si="14"/>
        <v>0</v>
      </c>
      <c r="AJ11" s="163">
        <f t="shared" si="14"/>
        <v>0</v>
      </c>
      <c r="AK11" s="163">
        <f t="shared" si="14"/>
        <v>0</v>
      </c>
      <c r="AL11" s="163">
        <f t="shared" si="14"/>
        <v>0</v>
      </c>
      <c r="AM11" s="163">
        <f t="shared" si="14"/>
        <v>0</v>
      </c>
      <c r="AN11" s="163">
        <f t="shared" si="14"/>
        <v>0</v>
      </c>
      <c r="AO11" s="163">
        <f t="shared" si="14"/>
        <v>0</v>
      </c>
      <c r="AP11" s="163">
        <f t="shared" si="14"/>
        <v>0</v>
      </c>
      <c r="AQ11" s="163">
        <f t="shared" si="14"/>
        <v>0</v>
      </c>
      <c r="AR11" s="163">
        <f t="shared" si="14"/>
        <v>0</v>
      </c>
      <c r="AS11" s="163">
        <f t="shared" si="14"/>
        <v>0</v>
      </c>
      <c r="AT11" s="163">
        <f>AT730+AT774+AT833+AT855+AT914</f>
        <v>1717.06412</v>
      </c>
      <c r="AU11" s="163">
        <f t="shared" si="14"/>
        <v>1717.06412</v>
      </c>
      <c r="AV11" s="163">
        <f t="shared" si="14"/>
        <v>0</v>
      </c>
      <c r="AW11" s="163">
        <f t="shared" si="14"/>
        <v>0</v>
      </c>
      <c r="AX11" s="163">
        <f t="shared" si="14"/>
        <v>0</v>
      </c>
      <c r="AY11" s="163">
        <f t="shared" si="14"/>
        <v>0</v>
      </c>
      <c r="AZ11" s="163">
        <f t="shared" si="14"/>
        <v>0</v>
      </c>
      <c r="BA11" s="163">
        <f t="shared" ref="BA11" si="15">BA730+BA774+BA833+BA855</f>
        <v>0</v>
      </c>
      <c r="BB11" s="163"/>
      <c r="BC11" s="174"/>
    </row>
    <row r="12" spans="1:55" ht="50.25" customHeight="1">
      <c r="A12" s="333"/>
      <c r="B12" s="334"/>
      <c r="C12" s="335"/>
      <c r="D12" s="149" t="s">
        <v>2</v>
      </c>
      <c r="E12" s="163">
        <f t="shared" si="12"/>
        <v>144021.163657</v>
      </c>
      <c r="F12" s="163">
        <f t="shared" si="13"/>
        <v>144021.09630699997</v>
      </c>
      <c r="G12" s="163">
        <f t="shared" ref="G12:G14" si="16">F12*100/E12</f>
        <v>99.999953236039545</v>
      </c>
      <c r="H12" s="163">
        <f t="shared" ref="H12:AZ12" si="17">H731+H775+H834+H856+H915</f>
        <v>0</v>
      </c>
      <c r="I12" s="163">
        <f t="shared" si="17"/>
        <v>0</v>
      </c>
      <c r="J12" s="163">
        <f t="shared" si="17"/>
        <v>0</v>
      </c>
      <c r="K12" s="163">
        <f t="shared" si="17"/>
        <v>0</v>
      </c>
      <c r="L12" s="163">
        <f t="shared" si="17"/>
        <v>0</v>
      </c>
      <c r="M12" s="163">
        <f t="shared" si="17"/>
        <v>0</v>
      </c>
      <c r="N12" s="163">
        <f t="shared" si="17"/>
        <v>9906.4293069999985</v>
      </c>
      <c r="O12" s="163">
        <f t="shared" si="17"/>
        <v>9906.4293069999985</v>
      </c>
      <c r="P12" s="163">
        <f t="shared" si="17"/>
        <v>0</v>
      </c>
      <c r="Q12" s="163">
        <f t="shared" si="17"/>
        <v>6499.6980199999998</v>
      </c>
      <c r="R12" s="163">
        <f t="shared" si="17"/>
        <v>6499.6980199999998</v>
      </c>
      <c r="S12" s="163">
        <f t="shared" si="17"/>
        <v>0</v>
      </c>
      <c r="T12" s="163">
        <f t="shared" si="17"/>
        <v>7040.7482199999995</v>
      </c>
      <c r="U12" s="163">
        <f t="shared" si="17"/>
        <v>7040.7482199999995</v>
      </c>
      <c r="V12" s="163">
        <f t="shared" si="17"/>
        <v>0</v>
      </c>
      <c r="W12" s="163">
        <f t="shared" si="17"/>
        <v>3223.2953000000002</v>
      </c>
      <c r="X12" s="163">
        <f t="shared" si="17"/>
        <v>3223.2953000000002</v>
      </c>
      <c r="Y12" s="163">
        <f t="shared" si="17"/>
        <v>0</v>
      </c>
      <c r="Z12" s="163">
        <f t="shared" si="17"/>
        <v>3446.8242399999999</v>
      </c>
      <c r="AA12" s="163">
        <f t="shared" si="17"/>
        <v>3446.8242399999999</v>
      </c>
      <c r="AB12" s="163">
        <f t="shared" si="17"/>
        <v>0</v>
      </c>
      <c r="AC12" s="163">
        <f t="shared" si="17"/>
        <v>0</v>
      </c>
      <c r="AD12" s="163">
        <f t="shared" si="17"/>
        <v>0</v>
      </c>
      <c r="AE12" s="163">
        <f t="shared" si="17"/>
        <v>1816.83269</v>
      </c>
      <c r="AF12" s="163">
        <f t="shared" si="17"/>
        <v>1816.83269</v>
      </c>
      <c r="AG12" s="163">
        <f t="shared" si="17"/>
        <v>0</v>
      </c>
      <c r="AH12" s="163">
        <f t="shared" si="17"/>
        <v>0</v>
      </c>
      <c r="AI12" s="163">
        <f t="shared" si="17"/>
        <v>0</v>
      </c>
      <c r="AJ12" s="163">
        <f t="shared" si="17"/>
        <v>8267.0529099999985</v>
      </c>
      <c r="AK12" s="163">
        <f t="shared" si="17"/>
        <v>8267.0529099999985</v>
      </c>
      <c r="AL12" s="163">
        <f t="shared" si="17"/>
        <v>0</v>
      </c>
      <c r="AM12" s="163">
        <f t="shared" si="17"/>
        <v>0</v>
      </c>
      <c r="AN12" s="163">
        <f t="shared" si="17"/>
        <v>0</v>
      </c>
      <c r="AO12" s="163">
        <f t="shared" si="17"/>
        <v>53069.224219999989</v>
      </c>
      <c r="AP12" s="163">
        <f t="shared" si="17"/>
        <v>2715.2683599999996</v>
      </c>
      <c r="AQ12" s="163">
        <f t="shared" si="17"/>
        <v>0</v>
      </c>
      <c r="AR12" s="163">
        <f t="shared" si="17"/>
        <v>0</v>
      </c>
      <c r="AS12" s="163">
        <f t="shared" si="17"/>
        <v>0</v>
      </c>
      <c r="AT12" s="163">
        <f t="shared" si="17"/>
        <v>17150.769029999999</v>
      </c>
      <c r="AU12" s="163">
        <f t="shared" si="17"/>
        <v>17150.769029999999</v>
      </c>
      <c r="AV12" s="163">
        <f t="shared" si="17"/>
        <v>0</v>
      </c>
      <c r="AW12" s="163">
        <f t="shared" si="17"/>
        <v>0</v>
      </c>
      <c r="AX12" s="163">
        <f t="shared" si="17"/>
        <v>0</v>
      </c>
      <c r="AY12" s="163">
        <f t="shared" si="17"/>
        <v>33600.289720000001</v>
      </c>
      <c r="AZ12" s="163">
        <f t="shared" si="17"/>
        <v>83954.17822999999</v>
      </c>
      <c r="BA12" s="163">
        <f t="shared" ref="BA12" si="18">BA731+BA775+BA834+BA856</f>
        <v>0</v>
      </c>
      <c r="BB12" s="163"/>
      <c r="BC12" s="174"/>
    </row>
    <row r="13" spans="1:55" ht="22.5" customHeight="1">
      <c r="A13" s="333"/>
      <c r="B13" s="334"/>
      <c r="C13" s="335"/>
      <c r="D13" s="225" t="s">
        <v>268</v>
      </c>
      <c r="E13" s="163">
        <f t="shared" si="12"/>
        <v>428982.60310999997</v>
      </c>
      <c r="F13" s="163">
        <f t="shared" si="13"/>
        <v>364507.01155999996</v>
      </c>
      <c r="G13" s="163">
        <f t="shared" si="16"/>
        <v>84.970115085653688</v>
      </c>
      <c r="H13" s="163">
        <f t="shared" ref="H13:AZ13" si="19">H732+H776+H835+H857+H916</f>
        <v>34006.40827</v>
      </c>
      <c r="I13" s="163">
        <f t="shared" si="19"/>
        <v>34006.40827</v>
      </c>
      <c r="J13" s="163">
        <f t="shared" si="19"/>
        <v>0</v>
      </c>
      <c r="K13" s="163">
        <f t="shared" si="19"/>
        <v>62259.224139999998</v>
      </c>
      <c r="L13" s="163">
        <f t="shared" si="19"/>
        <v>62259.224139999998</v>
      </c>
      <c r="M13" s="163">
        <f t="shared" si="19"/>
        <v>0</v>
      </c>
      <c r="N13" s="163">
        <f t="shared" si="19"/>
        <v>16737.371759999998</v>
      </c>
      <c r="O13" s="163">
        <f t="shared" si="19"/>
        <v>16737.371759999998</v>
      </c>
      <c r="P13" s="163">
        <f t="shared" si="19"/>
        <v>0</v>
      </c>
      <c r="Q13" s="163">
        <f t="shared" si="19"/>
        <v>10966.999599999999</v>
      </c>
      <c r="R13" s="163">
        <f t="shared" si="19"/>
        <v>10966.999599999999</v>
      </c>
      <c r="S13" s="163">
        <f t="shared" si="19"/>
        <v>0</v>
      </c>
      <c r="T13" s="163">
        <f t="shared" si="19"/>
        <v>16670.131239999999</v>
      </c>
      <c r="U13" s="163">
        <f t="shared" si="19"/>
        <v>16670.131239999999</v>
      </c>
      <c r="V13" s="163">
        <f t="shared" si="19"/>
        <v>0</v>
      </c>
      <c r="W13" s="163">
        <f t="shared" si="19"/>
        <v>59175.972459999997</v>
      </c>
      <c r="X13" s="163">
        <f t="shared" si="19"/>
        <v>59175.972459999997</v>
      </c>
      <c r="Y13" s="163">
        <f t="shared" si="19"/>
        <v>0</v>
      </c>
      <c r="Z13" s="163">
        <f t="shared" si="19"/>
        <v>25548.645949999995</v>
      </c>
      <c r="AA13" s="163">
        <f t="shared" si="19"/>
        <v>25548.613789999996</v>
      </c>
      <c r="AB13" s="163">
        <f t="shared" si="19"/>
        <v>0</v>
      </c>
      <c r="AC13" s="163">
        <f t="shared" si="19"/>
        <v>0</v>
      </c>
      <c r="AD13" s="163">
        <f t="shared" si="19"/>
        <v>0</v>
      </c>
      <c r="AE13" s="163">
        <f t="shared" si="19"/>
        <v>44216.188409999995</v>
      </c>
      <c r="AF13" s="163">
        <f t="shared" si="19"/>
        <v>44216.188409999995</v>
      </c>
      <c r="AG13" s="163">
        <f t="shared" si="19"/>
        <v>0</v>
      </c>
      <c r="AH13" s="163">
        <f t="shared" si="19"/>
        <v>0</v>
      </c>
      <c r="AI13" s="163">
        <f t="shared" si="19"/>
        <v>0</v>
      </c>
      <c r="AJ13" s="163">
        <f t="shared" si="19"/>
        <v>49629.38049000001</v>
      </c>
      <c r="AK13" s="163">
        <f t="shared" si="19"/>
        <v>49629.38049000001</v>
      </c>
      <c r="AL13" s="163">
        <f t="shared" si="19"/>
        <v>0</v>
      </c>
      <c r="AM13" s="163">
        <f t="shared" si="19"/>
        <v>0</v>
      </c>
      <c r="AN13" s="163">
        <f t="shared" si="19"/>
        <v>0</v>
      </c>
      <c r="AO13" s="163">
        <f t="shared" si="19"/>
        <v>-5959.7263099999909</v>
      </c>
      <c r="AP13" s="163">
        <f t="shared" si="19"/>
        <v>44394.229550000004</v>
      </c>
      <c r="AQ13" s="163">
        <f t="shared" si="19"/>
        <v>0</v>
      </c>
      <c r="AR13" s="163">
        <f t="shared" si="19"/>
        <v>0</v>
      </c>
      <c r="AS13" s="163">
        <f t="shared" si="19"/>
        <v>0</v>
      </c>
      <c r="AT13" s="163">
        <f t="shared" si="19"/>
        <v>34255.824800000002</v>
      </c>
      <c r="AU13" s="163">
        <f t="shared" si="19"/>
        <v>34255.824800000002</v>
      </c>
      <c r="AV13" s="163">
        <f t="shared" si="19"/>
        <v>0</v>
      </c>
      <c r="AW13" s="163">
        <f t="shared" si="19"/>
        <v>0</v>
      </c>
      <c r="AX13" s="163">
        <f t="shared" si="19"/>
        <v>0</v>
      </c>
      <c r="AY13" s="163">
        <f t="shared" si="19"/>
        <v>81476.182299999986</v>
      </c>
      <c r="AZ13" s="163">
        <f t="shared" si="19"/>
        <v>-33353.332949999989</v>
      </c>
      <c r="BA13" s="163">
        <f t="shared" ref="BA13" si="20">BA732+BA776+BA835+BA857</f>
        <v>0</v>
      </c>
      <c r="BB13" s="163"/>
      <c r="BC13" s="174"/>
    </row>
    <row r="14" spans="1:55" ht="82.5" customHeight="1">
      <c r="A14" s="333"/>
      <c r="B14" s="334"/>
      <c r="C14" s="335"/>
      <c r="D14" s="225" t="s">
        <v>274</v>
      </c>
      <c r="E14" s="163">
        <f t="shared" si="12"/>
        <v>155857.61457999999</v>
      </c>
      <c r="F14" s="163">
        <f t="shared" si="13"/>
        <v>99909.651060000018</v>
      </c>
      <c r="G14" s="163">
        <f t="shared" si="16"/>
        <v>64.103156800669183</v>
      </c>
      <c r="H14" s="163">
        <f t="shared" ref="H14:AZ14" si="21">H733+H777+H836+H858+H917</f>
        <v>0</v>
      </c>
      <c r="I14" s="163">
        <f t="shared" si="21"/>
        <v>0</v>
      </c>
      <c r="J14" s="163">
        <f t="shared" si="21"/>
        <v>0</v>
      </c>
      <c r="K14" s="163">
        <f t="shared" si="21"/>
        <v>0</v>
      </c>
      <c r="L14" s="163">
        <f t="shared" si="21"/>
        <v>0</v>
      </c>
      <c r="M14" s="163">
        <f t="shared" si="21"/>
        <v>0</v>
      </c>
      <c r="N14" s="163">
        <f t="shared" si="21"/>
        <v>9176.22516</v>
      </c>
      <c r="O14" s="163">
        <f t="shared" si="21"/>
        <v>9176.22516</v>
      </c>
      <c r="P14" s="163">
        <f t="shared" si="21"/>
        <v>0</v>
      </c>
      <c r="Q14" s="163">
        <f t="shared" si="21"/>
        <v>0</v>
      </c>
      <c r="R14" s="163">
        <f t="shared" si="21"/>
        <v>0</v>
      </c>
      <c r="S14" s="163">
        <f t="shared" si="21"/>
        <v>0</v>
      </c>
      <c r="T14" s="163">
        <f t="shared" si="21"/>
        <v>5688.46036</v>
      </c>
      <c r="U14" s="163">
        <f t="shared" si="21"/>
        <v>5688.46036</v>
      </c>
      <c r="V14" s="163">
        <f t="shared" si="21"/>
        <v>0</v>
      </c>
      <c r="W14" s="163">
        <f t="shared" si="21"/>
        <v>37168.207369999996</v>
      </c>
      <c r="X14" s="163">
        <f t="shared" si="21"/>
        <v>37168.207369999996</v>
      </c>
      <c r="Y14" s="163">
        <f t="shared" si="21"/>
        <v>0</v>
      </c>
      <c r="Z14" s="163">
        <f t="shared" si="21"/>
        <v>0</v>
      </c>
      <c r="AA14" s="163">
        <f t="shared" si="21"/>
        <v>0</v>
      </c>
      <c r="AB14" s="163">
        <f t="shared" si="21"/>
        <v>0</v>
      </c>
      <c r="AC14" s="163">
        <f t="shared" si="21"/>
        <v>0</v>
      </c>
      <c r="AD14" s="163">
        <f t="shared" si="21"/>
        <v>0</v>
      </c>
      <c r="AE14" s="163">
        <f t="shared" si="21"/>
        <v>4734.6227600000002</v>
      </c>
      <c r="AF14" s="163">
        <f t="shared" si="21"/>
        <v>4734.6227600000002</v>
      </c>
      <c r="AG14" s="163">
        <f t="shared" si="21"/>
        <v>0</v>
      </c>
      <c r="AH14" s="163">
        <f t="shared" si="21"/>
        <v>0</v>
      </c>
      <c r="AI14" s="163">
        <f t="shared" si="21"/>
        <v>0</v>
      </c>
      <c r="AJ14" s="163">
        <f t="shared" si="21"/>
        <v>18260.15048</v>
      </c>
      <c r="AK14" s="163">
        <f t="shared" si="21"/>
        <v>18260.15048</v>
      </c>
      <c r="AL14" s="163">
        <f t="shared" si="21"/>
        <v>0</v>
      </c>
      <c r="AM14" s="163">
        <f t="shared" si="21"/>
        <v>0</v>
      </c>
      <c r="AN14" s="163">
        <f t="shared" si="21"/>
        <v>0</v>
      </c>
      <c r="AO14" s="163">
        <f t="shared" si="21"/>
        <v>18653.626530000005</v>
      </c>
      <c r="AP14" s="163">
        <f t="shared" si="21"/>
        <v>18653.626530000005</v>
      </c>
      <c r="AQ14" s="163">
        <f t="shared" si="21"/>
        <v>0</v>
      </c>
      <c r="AR14" s="163">
        <f t="shared" si="21"/>
        <v>0</v>
      </c>
      <c r="AS14" s="163">
        <f t="shared" si="21"/>
        <v>0</v>
      </c>
      <c r="AT14" s="163">
        <f t="shared" si="21"/>
        <v>174.83099999999999</v>
      </c>
      <c r="AU14" s="163">
        <f t="shared" si="21"/>
        <v>174.83099999999999</v>
      </c>
      <c r="AV14" s="163">
        <f t="shared" si="21"/>
        <v>0</v>
      </c>
      <c r="AW14" s="163">
        <f t="shared" si="21"/>
        <v>0</v>
      </c>
      <c r="AX14" s="163">
        <f t="shared" si="21"/>
        <v>0</v>
      </c>
      <c r="AY14" s="163">
        <f t="shared" si="21"/>
        <v>62001.490919999997</v>
      </c>
      <c r="AZ14" s="163">
        <f t="shared" si="21"/>
        <v>6053.5274000000009</v>
      </c>
      <c r="BA14" s="163">
        <f t="shared" ref="BA14" si="22">BA733+BA777+BA836+BA858</f>
        <v>0</v>
      </c>
      <c r="BB14" s="163"/>
      <c r="BC14" s="174"/>
    </row>
    <row r="15" spans="1:55" ht="22.5" customHeight="1">
      <c r="A15" s="333"/>
      <c r="B15" s="334"/>
      <c r="C15" s="335"/>
      <c r="D15" s="225" t="s">
        <v>269</v>
      </c>
      <c r="E15" s="163">
        <f t="shared" ref="E15:F16" si="23">H15+K15+N15+Q15+T15+W15+Z15+AE15+AJ15+AO15+AT15+AY15</f>
        <v>978.7600000000001</v>
      </c>
      <c r="F15" s="163">
        <f t="shared" si="23"/>
        <v>978.7600000000001</v>
      </c>
      <c r="G15" s="163"/>
      <c r="H15" s="163">
        <f t="shared" ref="H15:AZ15" si="24">H734+H778+H837+H859+H918</f>
        <v>0</v>
      </c>
      <c r="I15" s="163">
        <f t="shared" si="24"/>
        <v>0</v>
      </c>
      <c r="J15" s="163">
        <f t="shared" si="24"/>
        <v>0</v>
      </c>
      <c r="K15" s="163">
        <f t="shared" si="24"/>
        <v>0</v>
      </c>
      <c r="L15" s="163">
        <f t="shared" si="24"/>
        <v>0</v>
      </c>
      <c r="M15" s="163">
        <f t="shared" si="24"/>
        <v>0</v>
      </c>
      <c r="N15" s="163">
        <f t="shared" si="24"/>
        <v>0</v>
      </c>
      <c r="O15" s="163">
        <f t="shared" si="24"/>
        <v>0</v>
      </c>
      <c r="P15" s="163">
        <f t="shared" si="24"/>
        <v>0</v>
      </c>
      <c r="Q15" s="163">
        <f t="shared" si="24"/>
        <v>0</v>
      </c>
      <c r="R15" s="163">
        <f t="shared" si="24"/>
        <v>0</v>
      </c>
      <c r="S15" s="163">
        <f t="shared" si="24"/>
        <v>0</v>
      </c>
      <c r="T15" s="163">
        <f t="shared" si="24"/>
        <v>0</v>
      </c>
      <c r="U15" s="163">
        <f t="shared" si="24"/>
        <v>0</v>
      </c>
      <c r="V15" s="163">
        <f t="shared" si="24"/>
        <v>0</v>
      </c>
      <c r="W15" s="163">
        <f t="shared" si="24"/>
        <v>0</v>
      </c>
      <c r="X15" s="163">
        <f t="shared" si="24"/>
        <v>0</v>
      </c>
      <c r="Y15" s="163">
        <f t="shared" si="24"/>
        <v>0</v>
      </c>
      <c r="Z15" s="163">
        <f t="shared" si="24"/>
        <v>0</v>
      </c>
      <c r="AA15" s="163">
        <f t="shared" si="24"/>
        <v>0</v>
      </c>
      <c r="AB15" s="163">
        <f t="shared" si="24"/>
        <v>0</v>
      </c>
      <c r="AC15" s="163">
        <f t="shared" si="24"/>
        <v>0</v>
      </c>
      <c r="AD15" s="163">
        <f t="shared" si="24"/>
        <v>0</v>
      </c>
      <c r="AE15" s="163">
        <f t="shared" si="24"/>
        <v>0</v>
      </c>
      <c r="AF15" s="163">
        <f t="shared" si="24"/>
        <v>0</v>
      </c>
      <c r="AG15" s="163">
        <f t="shared" si="24"/>
        <v>0</v>
      </c>
      <c r="AH15" s="163">
        <f t="shared" si="24"/>
        <v>0</v>
      </c>
      <c r="AI15" s="163">
        <f t="shared" si="24"/>
        <v>0</v>
      </c>
      <c r="AJ15" s="163">
        <f t="shared" si="24"/>
        <v>0</v>
      </c>
      <c r="AK15" s="163">
        <f t="shared" si="24"/>
        <v>0</v>
      </c>
      <c r="AL15" s="163">
        <f t="shared" si="24"/>
        <v>0</v>
      </c>
      <c r="AM15" s="163">
        <f t="shared" si="24"/>
        <v>0</v>
      </c>
      <c r="AN15" s="163">
        <f t="shared" si="24"/>
        <v>0</v>
      </c>
      <c r="AO15" s="163">
        <f t="shared" si="24"/>
        <v>0</v>
      </c>
      <c r="AP15" s="163">
        <f t="shared" si="24"/>
        <v>0</v>
      </c>
      <c r="AQ15" s="163">
        <f t="shared" si="24"/>
        <v>0</v>
      </c>
      <c r="AR15" s="163">
        <f t="shared" si="24"/>
        <v>0</v>
      </c>
      <c r="AS15" s="163">
        <f t="shared" si="24"/>
        <v>0</v>
      </c>
      <c r="AT15" s="163">
        <f>AT734+AT778+AT837+AT859+AT918</f>
        <v>978.7600000000001</v>
      </c>
      <c r="AU15" s="163">
        <f t="shared" si="24"/>
        <v>978.7600000000001</v>
      </c>
      <c r="AV15" s="163">
        <f t="shared" si="24"/>
        <v>0</v>
      </c>
      <c r="AW15" s="163">
        <f t="shared" si="24"/>
        <v>0</v>
      </c>
      <c r="AX15" s="163">
        <f t="shared" si="24"/>
        <v>0</v>
      </c>
      <c r="AY15" s="163">
        <f t="shared" si="24"/>
        <v>0</v>
      </c>
      <c r="AZ15" s="163">
        <f t="shared" si="24"/>
        <v>0</v>
      </c>
      <c r="BA15" s="163">
        <f t="shared" ref="BA15" si="25">BA734+BA778+BA837+BA859</f>
        <v>0</v>
      </c>
      <c r="BB15" s="163"/>
      <c r="BC15" s="174"/>
    </row>
    <row r="16" spans="1:55" ht="31.2">
      <c r="A16" s="336"/>
      <c r="B16" s="337"/>
      <c r="C16" s="338"/>
      <c r="D16" s="228" t="s">
        <v>43</v>
      </c>
      <c r="E16" s="163">
        <f t="shared" si="23"/>
        <v>0</v>
      </c>
      <c r="F16" s="163">
        <f t="shared" ref="F16" si="26">I16+L16+O16+R16+U16+X16+AC16+AH16+AM16+AR16+AW16+AZ16</f>
        <v>0</v>
      </c>
      <c r="G16" s="163"/>
      <c r="H16" s="163">
        <f t="shared" ref="H16:I16" si="27">H735+H779+H838+H860</f>
        <v>0</v>
      </c>
      <c r="I16" s="163">
        <f t="shared" si="27"/>
        <v>0</v>
      </c>
      <c r="J16" s="163">
        <f>J735+J779+J838+J860</f>
        <v>0</v>
      </c>
      <c r="K16" s="163">
        <f t="shared" ref="K16:L16" si="28">K735+K779+K838+K860</f>
        <v>0</v>
      </c>
      <c r="L16" s="163">
        <f t="shared" si="28"/>
        <v>0</v>
      </c>
      <c r="M16" s="163">
        <f>M735+M779+M838+M860</f>
        <v>0</v>
      </c>
      <c r="N16" s="163">
        <f t="shared" ref="N16:BA16" si="29">N735+N779+N838+N860</f>
        <v>0</v>
      </c>
      <c r="O16" s="163">
        <f t="shared" si="29"/>
        <v>0</v>
      </c>
      <c r="P16" s="163">
        <f t="shared" si="29"/>
        <v>0</v>
      </c>
      <c r="Q16" s="163">
        <f t="shared" si="29"/>
        <v>0</v>
      </c>
      <c r="R16" s="163">
        <f t="shared" si="29"/>
        <v>0</v>
      </c>
      <c r="S16" s="163">
        <f t="shared" si="29"/>
        <v>0</v>
      </c>
      <c r="T16" s="163">
        <f t="shared" si="29"/>
        <v>0</v>
      </c>
      <c r="U16" s="163">
        <f t="shared" si="29"/>
        <v>0</v>
      </c>
      <c r="V16" s="163">
        <f t="shared" si="29"/>
        <v>0</v>
      </c>
      <c r="W16" s="163">
        <f t="shared" si="29"/>
        <v>0</v>
      </c>
      <c r="X16" s="163">
        <f t="shared" si="29"/>
        <v>0</v>
      </c>
      <c r="Y16" s="163">
        <f t="shared" si="29"/>
        <v>0</v>
      </c>
      <c r="Z16" s="163">
        <f t="shared" si="29"/>
        <v>0</v>
      </c>
      <c r="AA16" s="163">
        <f t="shared" si="29"/>
        <v>0</v>
      </c>
      <c r="AB16" s="163">
        <f t="shared" si="29"/>
        <v>0</v>
      </c>
      <c r="AC16" s="163">
        <f t="shared" si="29"/>
        <v>0</v>
      </c>
      <c r="AD16" s="163">
        <f t="shared" si="29"/>
        <v>0</v>
      </c>
      <c r="AE16" s="163">
        <f t="shared" si="29"/>
        <v>0</v>
      </c>
      <c r="AF16" s="163">
        <f t="shared" si="29"/>
        <v>0</v>
      </c>
      <c r="AG16" s="163">
        <f t="shared" si="29"/>
        <v>0</v>
      </c>
      <c r="AH16" s="163">
        <f t="shared" si="29"/>
        <v>0</v>
      </c>
      <c r="AI16" s="163">
        <f t="shared" si="29"/>
        <v>0</v>
      </c>
      <c r="AJ16" s="163">
        <f t="shared" si="29"/>
        <v>0</v>
      </c>
      <c r="AK16" s="163">
        <f t="shared" si="29"/>
        <v>0</v>
      </c>
      <c r="AL16" s="163">
        <f t="shared" si="29"/>
        <v>0</v>
      </c>
      <c r="AM16" s="163">
        <f t="shared" si="29"/>
        <v>0</v>
      </c>
      <c r="AN16" s="163">
        <f t="shared" si="29"/>
        <v>0</v>
      </c>
      <c r="AO16" s="163">
        <f t="shared" si="29"/>
        <v>0</v>
      </c>
      <c r="AP16" s="163">
        <f t="shared" si="29"/>
        <v>0</v>
      </c>
      <c r="AQ16" s="163">
        <f t="shared" si="29"/>
        <v>0</v>
      </c>
      <c r="AR16" s="163">
        <f t="shared" si="29"/>
        <v>0</v>
      </c>
      <c r="AS16" s="163">
        <f t="shared" si="29"/>
        <v>0</v>
      </c>
      <c r="AT16" s="163">
        <f t="shared" si="29"/>
        <v>0</v>
      </c>
      <c r="AU16" s="163">
        <f t="shared" si="29"/>
        <v>0</v>
      </c>
      <c r="AV16" s="163">
        <f t="shared" si="29"/>
        <v>0</v>
      </c>
      <c r="AW16" s="163">
        <f t="shared" si="29"/>
        <v>0</v>
      </c>
      <c r="AX16" s="163">
        <f t="shared" si="29"/>
        <v>0</v>
      </c>
      <c r="AY16" s="163">
        <f t="shared" si="29"/>
        <v>0</v>
      </c>
      <c r="AZ16" s="163">
        <f t="shared" si="29"/>
        <v>0</v>
      </c>
      <c r="BA16" s="163">
        <f t="shared" si="29"/>
        <v>0</v>
      </c>
      <c r="BB16" s="163"/>
      <c r="BC16" s="174"/>
    </row>
    <row r="17" spans="1:55" ht="15.6">
      <c r="A17" s="339" t="s">
        <v>36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1"/>
      <c r="BC17" s="342"/>
    </row>
    <row r="18" spans="1:55" ht="18.75" customHeight="1">
      <c r="A18" s="312" t="s">
        <v>272</v>
      </c>
      <c r="B18" s="313"/>
      <c r="C18" s="314"/>
      <c r="D18" s="144" t="s">
        <v>41</v>
      </c>
      <c r="E18" s="145">
        <f>E42+E49+E56+E63+E77+E84+E91+E98+E133+E147</f>
        <v>136480.75015000001</v>
      </c>
      <c r="F18" s="145">
        <f t="shared" ref="F18:BA18" si="30">F42+F49+F56+F63+F77+F84+F91+F98+F133+F147</f>
        <v>79012.531589999999</v>
      </c>
      <c r="G18" s="163">
        <f t="shared" ref="G18:G22" si="31">F18*100/E18</f>
        <v>57.892802833484424</v>
      </c>
      <c r="H18" s="145">
        <f t="shared" si="30"/>
        <v>0</v>
      </c>
      <c r="I18" s="145">
        <f t="shared" si="30"/>
        <v>0</v>
      </c>
      <c r="J18" s="145">
        <f t="shared" si="30"/>
        <v>0</v>
      </c>
      <c r="K18" s="145">
        <f t="shared" si="30"/>
        <v>0</v>
      </c>
      <c r="L18" s="145">
        <f t="shared" si="30"/>
        <v>0</v>
      </c>
      <c r="M18" s="145">
        <f t="shared" si="30"/>
        <v>0</v>
      </c>
      <c r="N18" s="145">
        <f t="shared" si="30"/>
        <v>10667.32331</v>
      </c>
      <c r="O18" s="145">
        <f t="shared" si="30"/>
        <v>10667.32331</v>
      </c>
      <c r="P18" s="145">
        <f t="shared" si="30"/>
        <v>0</v>
      </c>
      <c r="Q18" s="145">
        <f t="shared" si="30"/>
        <v>0</v>
      </c>
      <c r="R18" s="145">
        <f t="shared" si="30"/>
        <v>0</v>
      </c>
      <c r="S18" s="145">
        <f t="shared" si="30"/>
        <v>0</v>
      </c>
      <c r="T18" s="145">
        <f t="shared" si="30"/>
        <v>1608.46036</v>
      </c>
      <c r="U18" s="145">
        <f t="shared" si="30"/>
        <v>1608.46036</v>
      </c>
      <c r="V18" s="145">
        <f t="shared" si="30"/>
        <v>0</v>
      </c>
      <c r="W18" s="145">
        <f t="shared" si="30"/>
        <v>37168.207369999996</v>
      </c>
      <c r="X18" s="145">
        <f t="shared" si="30"/>
        <v>37168.207369999996</v>
      </c>
      <c r="Y18" s="145">
        <f t="shared" si="30"/>
        <v>0</v>
      </c>
      <c r="Z18" s="145">
        <f t="shared" si="30"/>
        <v>0</v>
      </c>
      <c r="AA18" s="145">
        <f t="shared" si="30"/>
        <v>0</v>
      </c>
      <c r="AB18" s="145">
        <f t="shared" si="30"/>
        <v>0</v>
      </c>
      <c r="AC18" s="145">
        <f t="shared" si="30"/>
        <v>0</v>
      </c>
      <c r="AD18" s="145">
        <f t="shared" si="30"/>
        <v>0</v>
      </c>
      <c r="AE18" s="145">
        <f t="shared" si="30"/>
        <v>4734.6227600000002</v>
      </c>
      <c r="AF18" s="145">
        <f t="shared" si="30"/>
        <v>4734.6227600000002</v>
      </c>
      <c r="AG18" s="145">
        <f t="shared" si="30"/>
        <v>0</v>
      </c>
      <c r="AH18" s="145">
        <f t="shared" si="30"/>
        <v>0</v>
      </c>
      <c r="AI18" s="145">
        <f t="shared" si="30"/>
        <v>0</v>
      </c>
      <c r="AJ18" s="145">
        <f t="shared" si="30"/>
        <v>18260.15048</v>
      </c>
      <c r="AK18" s="145">
        <f t="shared" si="30"/>
        <v>18260.15048</v>
      </c>
      <c r="AL18" s="145">
        <f t="shared" si="30"/>
        <v>0</v>
      </c>
      <c r="AM18" s="145">
        <f t="shared" si="30"/>
        <v>0</v>
      </c>
      <c r="AN18" s="145">
        <f t="shared" si="30"/>
        <v>0</v>
      </c>
      <c r="AO18" s="145">
        <f t="shared" si="30"/>
        <v>156.88862</v>
      </c>
      <c r="AP18" s="145">
        <f t="shared" si="30"/>
        <v>156.88862</v>
      </c>
      <c r="AQ18" s="145">
        <f t="shared" si="30"/>
        <v>0</v>
      </c>
      <c r="AR18" s="145">
        <f t="shared" si="30"/>
        <v>0</v>
      </c>
      <c r="AS18" s="145">
        <f t="shared" si="30"/>
        <v>0</v>
      </c>
      <c r="AT18" s="145">
        <f t="shared" si="30"/>
        <v>318.96038999999996</v>
      </c>
      <c r="AU18" s="145">
        <f t="shared" si="30"/>
        <v>318.96038999999996</v>
      </c>
      <c r="AV18" s="145">
        <f t="shared" si="30"/>
        <v>0</v>
      </c>
      <c r="AW18" s="145">
        <f t="shared" si="30"/>
        <v>0</v>
      </c>
      <c r="AX18" s="145">
        <f t="shared" si="30"/>
        <v>0</v>
      </c>
      <c r="AY18" s="145">
        <f t="shared" si="30"/>
        <v>63566.136859999999</v>
      </c>
      <c r="AZ18" s="145">
        <f t="shared" si="30"/>
        <v>6097.9182999999994</v>
      </c>
      <c r="BA18" s="145">
        <f t="shared" si="30"/>
        <v>0</v>
      </c>
      <c r="BB18" s="146"/>
      <c r="BC18" s="300"/>
    </row>
    <row r="19" spans="1:55" ht="31.2">
      <c r="A19" s="315"/>
      <c r="B19" s="316"/>
      <c r="C19" s="317"/>
      <c r="D19" s="228" t="s">
        <v>37</v>
      </c>
      <c r="E19" s="145">
        <f t="shared" ref="E19:BA19" si="32">E43+E50+E57+E64+E78+E85+E92+E99+E134+E148</f>
        <v>0</v>
      </c>
      <c r="F19" s="145">
        <f t="shared" si="32"/>
        <v>0</v>
      </c>
      <c r="G19" s="163"/>
      <c r="H19" s="145">
        <f t="shared" si="32"/>
        <v>0</v>
      </c>
      <c r="I19" s="145">
        <f t="shared" si="32"/>
        <v>0</v>
      </c>
      <c r="J19" s="145">
        <f t="shared" si="32"/>
        <v>0</v>
      </c>
      <c r="K19" s="145">
        <f t="shared" si="32"/>
        <v>0</v>
      </c>
      <c r="L19" s="145">
        <f t="shared" si="32"/>
        <v>0</v>
      </c>
      <c r="M19" s="145">
        <f t="shared" si="32"/>
        <v>0</v>
      </c>
      <c r="N19" s="145">
        <f t="shared" si="32"/>
        <v>0</v>
      </c>
      <c r="O19" s="145">
        <f t="shared" si="32"/>
        <v>0</v>
      </c>
      <c r="P19" s="145">
        <f t="shared" si="32"/>
        <v>0</v>
      </c>
      <c r="Q19" s="145">
        <f t="shared" si="32"/>
        <v>0</v>
      </c>
      <c r="R19" s="145">
        <f t="shared" si="32"/>
        <v>0</v>
      </c>
      <c r="S19" s="145">
        <f t="shared" si="32"/>
        <v>0</v>
      </c>
      <c r="T19" s="145">
        <f t="shared" si="32"/>
        <v>0</v>
      </c>
      <c r="U19" s="145">
        <f t="shared" si="32"/>
        <v>0</v>
      </c>
      <c r="V19" s="145">
        <f t="shared" si="32"/>
        <v>0</v>
      </c>
      <c r="W19" s="145">
        <f t="shared" si="32"/>
        <v>0</v>
      </c>
      <c r="X19" s="145">
        <f t="shared" si="32"/>
        <v>0</v>
      </c>
      <c r="Y19" s="145">
        <f t="shared" si="32"/>
        <v>0</v>
      </c>
      <c r="Z19" s="145">
        <f t="shared" si="32"/>
        <v>0</v>
      </c>
      <c r="AA19" s="145">
        <f t="shared" si="32"/>
        <v>0</v>
      </c>
      <c r="AB19" s="145">
        <f t="shared" si="32"/>
        <v>0</v>
      </c>
      <c r="AC19" s="145">
        <f t="shared" si="32"/>
        <v>0</v>
      </c>
      <c r="AD19" s="145">
        <f t="shared" si="32"/>
        <v>0</v>
      </c>
      <c r="AE19" s="145">
        <f t="shared" si="32"/>
        <v>0</v>
      </c>
      <c r="AF19" s="145">
        <f t="shared" si="32"/>
        <v>0</v>
      </c>
      <c r="AG19" s="145">
        <f t="shared" si="32"/>
        <v>0</v>
      </c>
      <c r="AH19" s="145">
        <f t="shared" si="32"/>
        <v>0</v>
      </c>
      <c r="AI19" s="145">
        <f t="shared" si="32"/>
        <v>0</v>
      </c>
      <c r="AJ19" s="145">
        <f t="shared" si="32"/>
        <v>0</v>
      </c>
      <c r="AK19" s="145">
        <f t="shared" si="32"/>
        <v>0</v>
      </c>
      <c r="AL19" s="145">
        <f t="shared" si="32"/>
        <v>0</v>
      </c>
      <c r="AM19" s="145">
        <f t="shared" si="32"/>
        <v>0</v>
      </c>
      <c r="AN19" s="145">
        <f t="shared" si="32"/>
        <v>0</v>
      </c>
      <c r="AO19" s="145">
        <f t="shared" si="32"/>
        <v>0</v>
      </c>
      <c r="AP19" s="145">
        <f t="shared" si="32"/>
        <v>0</v>
      </c>
      <c r="AQ19" s="145">
        <f t="shared" si="32"/>
        <v>0</v>
      </c>
      <c r="AR19" s="145">
        <f t="shared" si="32"/>
        <v>0</v>
      </c>
      <c r="AS19" s="145">
        <f t="shared" si="32"/>
        <v>0</v>
      </c>
      <c r="AT19" s="145">
        <f t="shared" si="32"/>
        <v>0</v>
      </c>
      <c r="AU19" s="145">
        <f t="shared" si="32"/>
        <v>0</v>
      </c>
      <c r="AV19" s="145">
        <f t="shared" si="32"/>
        <v>0</v>
      </c>
      <c r="AW19" s="145">
        <f t="shared" si="32"/>
        <v>0</v>
      </c>
      <c r="AX19" s="145">
        <f t="shared" si="32"/>
        <v>0</v>
      </c>
      <c r="AY19" s="145">
        <f t="shared" si="32"/>
        <v>0</v>
      </c>
      <c r="AZ19" s="145">
        <f t="shared" si="32"/>
        <v>0</v>
      </c>
      <c r="BA19" s="145">
        <f t="shared" si="32"/>
        <v>0</v>
      </c>
      <c r="BB19" s="143"/>
      <c r="BC19" s="300"/>
    </row>
    <row r="20" spans="1:55" ht="52.5" customHeight="1">
      <c r="A20" s="315"/>
      <c r="B20" s="316"/>
      <c r="C20" s="317"/>
      <c r="D20" s="159" t="s">
        <v>2</v>
      </c>
      <c r="E20" s="145">
        <f t="shared" ref="E20:BA20" si="33">E44+E51+E58+E65+E79+E86+E93+E100+E135+E149</f>
        <v>0</v>
      </c>
      <c r="F20" s="145">
        <f t="shared" si="33"/>
        <v>0</v>
      </c>
      <c r="G20" s="163"/>
      <c r="H20" s="145">
        <f t="shared" si="33"/>
        <v>0</v>
      </c>
      <c r="I20" s="145">
        <f t="shared" si="33"/>
        <v>0</v>
      </c>
      <c r="J20" s="145">
        <f t="shared" si="33"/>
        <v>0</v>
      </c>
      <c r="K20" s="145">
        <f t="shared" si="33"/>
        <v>0</v>
      </c>
      <c r="L20" s="145">
        <f t="shared" si="33"/>
        <v>0</v>
      </c>
      <c r="M20" s="145">
        <f t="shared" si="33"/>
        <v>0</v>
      </c>
      <c r="N20" s="145">
        <f t="shared" si="33"/>
        <v>0</v>
      </c>
      <c r="O20" s="145">
        <f t="shared" si="33"/>
        <v>0</v>
      </c>
      <c r="P20" s="145">
        <f t="shared" si="33"/>
        <v>0</v>
      </c>
      <c r="Q20" s="145">
        <f t="shared" si="33"/>
        <v>0</v>
      </c>
      <c r="R20" s="145">
        <f t="shared" si="33"/>
        <v>0</v>
      </c>
      <c r="S20" s="145">
        <f t="shared" si="33"/>
        <v>0</v>
      </c>
      <c r="T20" s="145">
        <f t="shared" si="33"/>
        <v>0</v>
      </c>
      <c r="U20" s="145">
        <f t="shared" si="33"/>
        <v>0</v>
      </c>
      <c r="V20" s="145">
        <f t="shared" si="33"/>
        <v>0</v>
      </c>
      <c r="W20" s="145">
        <f t="shared" si="33"/>
        <v>0</v>
      </c>
      <c r="X20" s="145">
        <f t="shared" si="33"/>
        <v>0</v>
      </c>
      <c r="Y20" s="145">
        <f t="shared" si="33"/>
        <v>0</v>
      </c>
      <c r="Z20" s="145">
        <f t="shared" si="33"/>
        <v>0</v>
      </c>
      <c r="AA20" s="145">
        <f t="shared" si="33"/>
        <v>0</v>
      </c>
      <c r="AB20" s="145">
        <f t="shared" si="33"/>
        <v>0</v>
      </c>
      <c r="AC20" s="145">
        <f t="shared" si="33"/>
        <v>0</v>
      </c>
      <c r="AD20" s="145">
        <f t="shared" si="33"/>
        <v>0</v>
      </c>
      <c r="AE20" s="145">
        <f t="shared" si="33"/>
        <v>0</v>
      </c>
      <c r="AF20" s="145">
        <f t="shared" si="33"/>
        <v>0</v>
      </c>
      <c r="AG20" s="145">
        <f t="shared" si="33"/>
        <v>0</v>
      </c>
      <c r="AH20" s="145">
        <f t="shared" si="33"/>
        <v>0</v>
      </c>
      <c r="AI20" s="145">
        <f t="shared" si="33"/>
        <v>0</v>
      </c>
      <c r="AJ20" s="145">
        <f t="shared" si="33"/>
        <v>0</v>
      </c>
      <c r="AK20" s="145">
        <f t="shared" si="33"/>
        <v>0</v>
      </c>
      <c r="AL20" s="145">
        <f t="shared" si="33"/>
        <v>0</v>
      </c>
      <c r="AM20" s="145">
        <f t="shared" si="33"/>
        <v>0</v>
      </c>
      <c r="AN20" s="145">
        <f t="shared" si="33"/>
        <v>0</v>
      </c>
      <c r="AO20" s="145">
        <f t="shared" si="33"/>
        <v>0</v>
      </c>
      <c r="AP20" s="145">
        <f t="shared" si="33"/>
        <v>0</v>
      </c>
      <c r="AQ20" s="145">
        <f t="shared" si="33"/>
        <v>0</v>
      </c>
      <c r="AR20" s="145">
        <f t="shared" si="33"/>
        <v>0</v>
      </c>
      <c r="AS20" s="145">
        <f t="shared" si="33"/>
        <v>0</v>
      </c>
      <c r="AT20" s="145">
        <f t="shared" si="33"/>
        <v>0</v>
      </c>
      <c r="AU20" s="145">
        <f t="shared" si="33"/>
        <v>0</v>
      </c>
      <c r="AV20" s="145">
        <f t="shared" si="33"/>
        <v>0</v>
      </c>
      <c r="AW20" s="145">
        <f t="shared" si="33"/>
        <v>0</v>
      </c>
      <c r="AX20" s="145">
        <f t="shared" si="33"/>
        <v>0</v>
      </c>
      <c r="AY20" s="145">
        <f t="shared" si="33"/>
        <v>0</v>
      </c>
      <c r="AZ20" s="145">
        <f t="shared" si="33"/>
        <v>0</v>
      </c>
      <c r="BA20" s="145">
        <f t="shared" si="33"/>
        <v>0</v>
      </c>
      <c r="BB20" s="147"/>
      <c r="BC20" s="300"/>
    </row>
    <row r="21" spans="1:55" ht="15.6">
      <c r="A21" s="315"/>
      <c r="B21" s="316"/>
      <c r="C21" s="317"/>
      <c r="D21" s="225" t="s">
        <v>268</v>
      </c>
      <c r="E21" s="145">
        <f t="shared" ref="E21:BA21" si="34">E45+E52+E59+E66+E80+E87+E94+E101+E136+E150</f>
        <v>136480.75015000001</v>
      </c>
      <c r="F21" s="145">
        <f t="shared" si="34"/>
        <v>79012.531589999999</v>
      </c>
      <c r="G21" s="163">
        <f t="shared" si="31"/>
        <v>57.892802833484424</v>
      </c>
      <c r="H21" s="145">
        <f t="shared" si="34"/>
        <v>0</v>
      </c>
      <c r="I21" s="145">
        <f t="shared" si="34"/>
        <v>0</v>
      </c>
      <c r="J21" s="145">
        <f t="shared" si="34"/>
        <v>0</v>
      </c>
      <c r="K21" s="145">
        <f t="shared" si="34"/>
        <v>0</v>
      </c>
      <c r="L21" s="145">
        <f t="shared" si="34"/>
        <v>0</v>
      </c>
      <c r="M21" s="145">
        <f t="shared" si="34"/>
        <v>0</v>
      </c>
      <c r="N21" s="145">
        <f t="shared" si="34"/>
        <v>10667.32331</v>
      </c>
      <c r="O21" s="145">
        <f t="shared" si="34"/>
        <v>10667.32331</v>
      </c>
      <c r="P21" s="145">
        <f t="shared" si="34"/>
        <v>0</v>
      </c>
      <c r="Q21" s="145">
        <f t="shared" si="34"/>
        <v>0</v>
      </c>
      <c r="R21" s="145">
        <f t="shared" si="34"/>
        <v>0</v>
      </c>
      <c r="S21" s="145">
        <f t="shared" si="34"/>
        <v>0</v>
      </c>
      <c r="T21" s="145">
        <f t="shared" si="34"/>
        <v>1608.46036</v>
      </c>
      <c r="U21" s="145">
        <f t="shared" si="34"/>
        <v>1608.46036</v>
      </c>
      <c r="V21" s="145">
        <f t="shared" si="34"/>
        <v>0</v>
      </c>
      <c r="W21" s="145">
        <f t="shared" si="34"/>
        <v>37168.207369999996</v>
      </c>
      <c r="X21" s="145">
        <f t="shared" si="34"/>
        <v>37168.207369999996</v>
      </c>
      <c r="Y21" s="145">
        <f t="shared" si="34"/>
        <v>0</v>
      </c>
      <c r="Z21" s="145">
        <f t="shared" si="34"/>
        <v>0</v>
      </c>
      <c r="AA21" s="145">
        <f t="shared" si="34"/>
        <v>0</v>
      </c>
      <c r="AB21" s="145">
        <f t="shared" si="34"/>
        <v>0</v>
      </c>
      <c r="AC21" s="145">
        <f t="shared" si="34"/>
        <v>0</v>
      </c>
      <c r="AD21" s="145">
        <f t="shared" si="34"/>
        <v>0</v>
      </c>
      <c r="AE21" s="145">
        <f t="shared" si="34"/>
        <v>4734.6227600000002</v>
      </c>
      <c r="AF21" s="145">
        <f t="shared" si="34"/>
        <v>4734.6227600000002</v>
      </c>
      <c r="AG21" s="145">
        <f t="shared" si="34"/>
        <v>0</v>
      </c>
      <c r="AH21" s="145">
        <f t="shared" si="34"/>
        <v>0</v>
      </c>
      <c r="AI21" s="145">
        <f t="shared" si="34"/>
        <v>0</v>
      </c>
      <c r="AJ21" s="145">
        <f t="shared" si="34"/>
        <v>18260.15048</v>
      </c>
      <c r="AK21" s="145">
        <f t="shared" si="34"/>
        <v>18260.15048</v>
      </c>
      <c r="AL21" s="145">
        <f t="shared" si="34"/>
        <v>0</v>
      </c>
      <c r="AM21" s="145">
        <f t="shared" si="34"/>
        <v>0</v>
      </c>
      <c r="AN21" s="145">
        <f t="shared" si="34"/>
        <v>0</v>
      </c>
      <c r="AO21" s="145">
        <f t="shared" si="34"/>
        <v>156.88862</v>
      </c>
      <c r="AP21" s="145">
        <f t="shared" si="34"/>
        <v>156.88862</v>
      </c>
      <c r="AQ21" s="145">
        <f t="shared" si="34"/>
        <v>0</v>
      </c>
      <c r="AR21" s="145">
        <f t="shared" si="34"/>
        <v>0</v>
      </c>
      <c r="AS21" s="145">
        <f t="shared" si="34"/>
        <v>0</v>
      </c>
      <c r="AT21" s="145">
        <f t="shared" si="34"/>
        <v>318.96038999999996</v>
      </c>
      <c r="AU21" s="145">
        <f t="shared" si="34"/>
        <v>318.96038999999996</v>
      </c>
      <c r="AV21" s="145">
        <f t="shared" si="34"/>
        <v>0</v>
      </c>
      <c r="AW21" s="145">
        <f t="shared" si="34"/>
        <v>0</v>
      </c>
      <c r="AX21" s="145">
        <f t="shared" si="34"/>
        <v>0</v>
      </c>
      <c r="AY21" s="145">
        <f t="shared" si="34"/>
        <v>63566.136859999999</v>
      </c>
      <c r="AZ21" s="145">
        <f t="shared" si="34"/>
        <v>6097.9182999999994</v>
      </c>
      <c r="BA21" s="145">
        <f t="shared" si="34"/>
        <v>0</v>
      </c>
      <c r="BB21" s="147"/>
      <c r="BC21" s="300"/>
    </row>
    <row r="22" spans="1:55" ht="84" customHeight="1">
      <c r="A22" s="315"/>
      <c r="B22" s="316"/>
      <c r="C22" s="317"/>
      <c r="D22" s="225" t="s">
        <v>274</v>
      </c>
      <c r="E22" s="145">
        <f t="shared" ref="E22:BA22" si="35">E46+E53+E60+E67+E81+E88+E95+E102+E137+E151</f>
        <v>132782.11061999999</v>
      </c>
      <c r="F22" s="145">
        <f t="shared" si="35"/>
        <v>77257.335149999984</v>
      </c>
      <c r="G22" s="163">
        <f t="shared" si="31"/>
        <v>58.183542036846703</v>
      </c>
      <c r="H22" s="145">
        <f t="shared" si="35"/>
        <v>0</v>
      </c>
      <c r="I22" s="145">
        <f t="shared" si="35"/>
        <v>0</v>
      </c>
      <c r="J22" s="145">
        <f t="shared" si="35"/>
        <v>0</v>
      </c>
      <c r="K22" s="145">
        <f t="shared" si="35"/>
        <v>0</v>
      </c>
      <c r="L22" s="145">
        <f t="shared" si="35"/>
        <v>0</v>
      </c>
      <c r="M22" s="145">
        <f t="shared" si="35"/>
        <v>0</v>
      </c>
      <c r="N22" s="145">
        <f t="shared" si="35"/>
        <v>9176.22516</v>
      </c>
      <c r="O22" s="145">
        <f t="shared" si="35"/>
        <v>9176.22516</v>
      </c>
      <c r="P22" s="145">
        <f t="shared" si="35"/>
        <v>0</v>
      </c>
      <c r="Q22" s="145">
        <f t="shared" si="35"/>
        <v>0</v>
      </c>
      <c r="R22" s="145">
        <f t="shared" si="35"/>
        <v>0</v>
      </c>
      <c r="S22" s="145">
        <f t="shared" si="35"/>
        <v>0</v>
      </c>
      <c r="T22" s="145">
        <f t="shared" si="35"/>
        <v>1608.46036</v>
      </c>
      <c r="U22" s="145">
        <f t="shared" si="35"/>
        <v>1608.46036</v>
      </c>
      <c r="V22" s="145">
        <f t="shared" si="35"/>
        <v>0</v>
      </c>
      <c r="W22" s="145">
        <f t="shared" si="35"/>
        <v>37168.207369999996</v>
      </c>
      <c r="X22" s="145">
        <f t="shared" si="35"/>
        <v>37168.207369999996</v>
      </c>
      <c r="Y22" s="145">
        <f t="shared" si="35"/>
        <v>0</v>
      </c>
      <c r="Z22" s="145">
        <f t="shared" si="35"/>
        <v>0</v>
      </c>
      <c r="AA22" s="145">
        <f t="shared" si="35"/>
        <v>0</v>
      </c>
      <c r="AB22" s="145">
        <f t="shared" si="35"/>
        <v>0</v>
      </c>
      <c r="AC22" s="145">
        <f t="shared" si="35"/>
        <v>0</v>
      </c>
      <c r="AD22" s="145">
        <f t="shared" si="35"/>
        <v>0</v>
      </c>
      <c r="AE22" s="145">
        <f t="shared" si="35"/>
        <v>4734.6227600000002</v>
      </c>
      <c r="AF22" s="145">
        <f t="shared" si="35"/>
        <v>4734.6227600000002</v>
      </c>
      <c r="AG22" s="145">
        <f t="shared" si="35"/>
        <v>0</v>
      </c>
      <c r="AH22" s="145">
        <f t="shared" si="35"/>
        <v>0</v>
      </c>
      <c r="AI22" s="145">
        <f t="shared" si="35"/>
        <v>0</v>
      </c>
      <c r="AJ22" s="145">
        <f t="shared" si="35"/>
        <v>18260.15048</v>
      </c>
      <c r="AK22" s="145">
        <f t="shared" si="35"/>
        <v>18260.15048</v>
      </c>
      <c r="AL22" s="145">
        <f t="shared" si="35"/>
        <v>0</v>
      </c>
      <c r="AM22" s="145">
        <f t="shared" si="35"/>
        <v>0</v>
      </c>
      <c r="AN22" s="145">
        <f t="shared" si="35"/>
        <v>0</v>
      </c>
      <c r="AO22" s="145">
        <f t="shared" si="35"/>
        <v>81.31062</v>
      </c>
      <c r="AP22" s="145">
        <f t="shared" si="35"/>
        <v>81.31062</v>
      </c>
      <c r="AQ22" s="145">
        <f t="shared" si="35"/>
        <v>0</v>
      </c>
      <c r="AR22" s="145">
        <f t="shared" si="35"/>
        <v>0</v>
      </c>
      <c r="AS22" s="145">
        <f t="shared" si="35"/>
        <v>0</v>
      </c>
      <c r="AT22" s="145">
        <f t="shared" si="35"/>
        <v>174.83099999999999</v>
      </c>
      <c r="AU22" s="145">
        <f t="shared" si="35"/>
        <v>174.83099999999999</v>
      </c>
      <c r="AV22" s="145">
        <f t="shared" si="35"/>
        <v>0</v>
      </c>
      <c r="AW22" s="145">
        <f t="shared" si="35"/>
        <v>0</v>
      </c>
      <c r="AX22" s="145">
        <f t="shared" si="35"/>
        <v>0</v>
      </c>
      <c r="AY22" s="145">
        <f t="shared" si="35"/>
        <v>61578.30287</v>
      </c>
      <c r="AZ22" s="145">
        <f t="shared" si="35"/>
        <v>6053.5274000000009</v>
      </c>
      <c r="BA22" s="145">
        <f t="shared" si="35"/>
        <v>0</v>
      </c>
      <c r="BB22" s="147"/>
      <c r="BC22" s="300"/>
    </row>
    <row r="23" spans="1:55" ht="15.6">
      <c r="A23" s="315"/>
      <c r="B23" s="316"/>
      <c r="C23" s="317"/>
      <c r="D23" s="225" t="s">
        <v>269</v>
      </c>
      <c r="E23" s="145">
        <f t="shared" ref="E23:BA23" si="36">E47+E54+E61+E68+E96+E110+E117+E124+E131</f>
        <v>0</v>
      </c>
      <c r="F23" s="145">
        <f t="shared" si="36"/>
        <v>0</v>
      </c>
      <c r="G23" s="145">
        <f t="shared" si="36"/>
        <v>0</v>
      </c>
      <c r="H23" s="145">
        <f t="shared" si="36"/>
        <v>0</v>
      </c>
      <c r="I23" s="145">
        <f t="shared" si="36"/>
        <v>0</v>
      </c>
      <c r="J23" s="145">
        <f t="shared" si="36"/>
        <v>0</v>
      </c>
      <c r="K23" s="145">
        <f t="shared" si="36"/>
        <v>0</v>
      </c>
      <c r="L23" s="145">
        <f t="shared" si="36"/>
        <v>0</v>
      </c>
      <c r="M23" s="145">
        <f t="shared" si="36"/>
        <v>0</v>
      </c>
      <c r="N23" s="145">
        <f t="shared" si="36"/>
        <v>0</v>
      </c>
      <c r="O23" s="145">
        <f t="shared" si="36"/>
        <v>0</v>
      </c>
      <c r="P23" s="145">
        <f t="shared" si="36"/>
        <v>0</v>
      </c>
      <c r="Q23" s="145">
        <f t="shared" si="36"/>
        <v>0</v>
      </c>
      <c r="R23" s="145">
        <f t="shared" si="36"/>
        <v>0</v>
      </c>
      <c r="S23" s="145">
        <f t="shared" si="36"/>
        <v>0</v>
      </c>
      <c r="T23" s="145">
        <f t="shared" si="36"/>
        <v>0</v>
      </c>
      <c r="U23" s="145">
        <f t="shared" si="36"/>
        <v>0</v>
      </c>
      <c r="V23" s="145">
        <f t="shared" si="36"/>
        <v>0</v>
      </c>
      <c r="W23" s="145">
        <f t="shared" si="36"/>
        <v>0</v>
      </c>
      <c r="X23" s="145">
        <f t="shared" si="36"/>
        <v>0</v>
      </c>
      <c r="Y23" s="145">
        <f t="shared" si="36"/>
        <v>0</v>
      </c>
      <c r="Z23" s="145">
        <f t="shared" si="36"/>
        <v>0</v>
      </c>
      <c r="AA23" s="145">
        <f t="shared" si="36"/>
        <v>0</v>
      </c>
      <c r="AB23" s="145">
        <f t="shared" si="36"/>
        <v>0</v>
      </c>
      <c r="AC23" s="145">
        <f t="shared" si="36"/>
        <v>0</v>
      </c>
      <c r="AD23" s="145">
        <f t="shared" si="36"/>
        <v>0</v>
      </c>
      <c r="AE23" s="145">
        <f t="shared" si="36"/>
        <v>0</v>
      </c>
      <c r="AF23" s="145">
        <f t="shared" si="36"/>
        <v>0</v>
      </c>
      <c r="AG23" s="145">
        <f t="shared" si="36"/>
        <v>0</v>
      </c>
      <c r="AH23" s="145">
        <f t="shared" si="36"/>
        <v>0</v>
      </c>
      <c r="AI23" s="145">
        <f t="shared" si="36"/>
        <v>0</v>
      </c>
      <c r="AJ23" s="145">
        <f t="shared" si="36"/>
        <v>0</v>
      </c>
      <c r="AK23" s="145">
        <f t="shared" si="36"/>
        <v>0</v>
      </c>
      <c r="AL23" s="145">
        <f t="shared" si="36"/>
        <v>0</v>
      </c>
      <c r="AM23" s="145">
        <f t="shared" si="36"/>
        <v>0</v>
      </c>
      <c r="AN23" s="145">
        <f t="shared" si="36"/>
        <v>0</v>
      </c>
      <c r="AO23" s="145">
        <f t="shared" si="36"/>
        <v>0</v>
      </c>
      <c r="AP23" s="145">
        <f t="shared" si="36"/>
        <v>0</v>
      </c>
      <c r="AQ23" s="145">
        <f t="shared" si="36"/>
        <v>0</v>
      </c>
      <c r="AR23" s="145">
        <f t="shared" si="36"/>
        <v>0</v>
      </c>
      <c r="AS23" s="145">
        <f t="shared" si="36"/>
        <v>0</v>
      </c>
      <c r="AT23" s="145">
        <f t="shared" si="36"/>
        <v>0</v>
      </c>
      <c r="AU23" s="145">
        <f t="shared" si="36"/>
        <v>0</v>
      </c>
      <c r="AV23" s="145">
        <f t="shared" si="36"/>
        <v>0</v>
      </c>
      <c r="AW23" s="145">
        <f t="shared" si="36"/>
        <v>0</v>
      </c>
      <c r="AX23" s="145">
        <f t="shared" si="36"/>
        <v>0</v>
      </c>
      <c r="AY23" s="145">
        <f t="shared" si="36"/>
        <v>0</v>
      </c>
      <c r="AZ23" s="145">
        <f t="shared" si="36"/>
        <v>0</v>
      </c>
      <c r="BA23" s="145">
        <f t="shared" si="36"/>
        <v>0</v>
      </c>
      <c r="BB23" s="147"/>
      <c r="BC23" s="300"/>
    </row>
    <row r="24" spans="1:55" ht="31.2">
      <c r="A24" s="318"/>
      <c r="B24" s="319"/>
      <c r="C24" s="320"/>
      <c r="D24" s="228" t="s">
        <v>43</v>
      </c>
      <c r="E24" s="145">
        <f t="shared" ref="E24:BA24" si="37">E48+E55+E62+E69+E97+E111+E118+E125+E132</f>
        <v>0</v>
      </c>
      <c r="F24" s="145">
        <f t="shared" si="37"/>
        <v>0</v>
      </c>
      <c r="G24" s="145">
        <f t="shared" si="37"/>
        <v>0</v>
      </c>
      <c r="H24" s="145">
        <f t="shared" si="37"/>
        <v>0</v>
      </c>
      <c r="I24" s="145">
        <f t="shared" si="37"/>
        <v>0</v>
      </c>
      <c r="J24" s="145">
        <f t="shared" si="37"/>
        <v>0</v>
      </c>
      <c r="K24" s="145">
        <f t="shared" si="37"/>
        <v>0</v>
      </c>
      <c r="L24" s="145">
        <f t="shared" si="37"/>
        <v>0</v>
      </c>
      <c r="M24" s="145">
        <f t="shared" si="37"/>
        <v>0</v>
      </c>
      <c r="N24" s="145">
        <f t="shared" si="37"/>
        <v>0</v>
      </c>
      <c r="O24" s="145">
        <f t="shared" si="37"/>
        <v>0</v>
      </c>
      <c r="P24" s="145">
        <f t="shared" si="37"/>
        <v>0</v>
      </c>
      <c r="Q24" s="145">
        <f t="shared" si="37"/>
        <v>0</v>
      </c>
      <c r="R24" s="145">
        <f t="shared" si="37"/>
        <v>0</v>
      </c>
      <c r="S24" s="145">
        <f t="shared" si="37"/>
        <v>0</v>
      </c>
      <c r="T24" s="145">
        <f t="shared" si="37"/>
        <v>0</v>
      </c>
      <c r="U24" s="145">
        <f t="shared" si="37"/>
        <v>0</v>
      </c>
      <c r="V24" s="145">
        <f t="shared" si="37"/>
        <v>0</v>
      </c>
      <c r="W24" s="145">
        <f t="shared" si="37"/>
        <v>0</v>
      </c>
      <c r="X24" s="145">
        <f t="shared" si="37"/>
        <v>0</v>
      </c>
      <c r="Y24" s="145">
        <f t="shared" si="37"/>
        <v>0</v>
      </c>
      <c r="Z24" s="145">
        <f t="shared" si="37"/>
        <v>0</v>
      </c>
      <c r="AA24" s="145">
        <f t="shared" si="37"/>
        <v>0</v>
      </c>
      <c r="AB24" s="145">
        <f t="shared" si="37"/>
        <v>0</v>
      </c>
      <c r="AC24" s="145">
        <f t="shared" si="37"/>
        <v>0</v>
      </c>
      <c r="AD24" s="145">
        <f t="shared" si="37"/>
        <v>0</v>
      </c>
      <c r="AE24" s="145">
        <f t="shared" si="37"/>
        <v>0</v>
      </c>
      <c r="AF24" s="145">
        <f t="shared" si="37"/>
        <v>0</v>
      </c>
      <c r="AG24" s="145">
        <f t="shared" si="37"/>
        <v>0</v>
      </c>
      <c r="AH24" s="145">
        <f t="shared" si="37"/>
        <v>0</v>
      </c>
      <c r="AI24" s="145">
        <f t="shared" si="37"/>
        <v>0</v>
      </c>
      <c r="AJ24" s="145">
        <f t="shared" si="37"/>
        <v>0</v>
      </c>
      <c r="AK24" s="145">
        <f t="shared" si="37"/>
        <v>0</v>
      </c>
      <c r="AL24" s="145">
        <f t="shared" si="37"/>
        <v>0</v>
      </c>
      <c r="AM24" s="145">
        <f t="shared" si="37"/>
        <v>0</v>
      </c>
      <c r="AN24" s="145">
        <f t="shared" si="37"/>
        <v>0</v>
      </c>
      <c r="AO24" s="145">
        <f t="shared" si="37"/>
        <v>0</v>
      </c>
      <c r="AP24" s="145">
        <f t="shared" si="37"/>
        <v>0</v>
      </c>
      <c r="AQ24" s="145">
        <f t="shared" si="37"/>
        <v>0</v>
      </c>
      <c r="AR24" s="145">
        <f t="shared" si="37"/>
        <v>0</v>
      </c>
      <c r="AS24" s="145">
        <f t="shared" si="37"/>
        <v>0</v>
      </c>
      <c r="AT24" s="145">
        <f t="shared" si="37"/>
        <v>0</v>
      </c>
      <c r="AU24" s="145">
        <f t="shared" si="37"/>
        <v>0</v>
      </c>
      <c r="AV24" s="145">
        <f t="shared" si="37"/>
        <v>0</v>
      </c>
      <c r="AW24" s="145">
        <f t="shared" si="37"/>
        <v>0</v>
      </c>
      <c r="AX24" s="145">
        <f t="shared" si="37"/>
        <v>0</v>
      </c>
      <c r="AY24" s="145">
        <f t="shared" si="37"/>
        <v>0</v>
      </c>
      <c r="AZ24" s="145">
        <f t="shared" si="37"/>
        <v>0</v>
      </c>
      <c r="BA24" s="145">
        <f t="shared" si="37"/>
        <v>0</v>
      </c>
      <c r="BB24" s="143"/>
      <c r="BC24" s="300"/>
    </row>
    <row r="25" spans="1:55" ht="17.25" customHeight="1">
      <c r="A25" s="312" t="s">
        <v>273</v>
      </c>
      <c r="B25" s="313"/>
      <c r="C25" s="314"/>
      <c r="D25" s="144" t="s">
        <v>41</v>
      </c>
      <c r="E25" s="165">
        <f>E10-E18</f>
        <v>439218.84073699987</v>
      </c>
      <c r="F25" s="165">
        <f t="shared" ref="F25:BA25" si="38">F10-F18</f>
        <v>432211.40039700002</v>
      </c>
      <c r="G25" s="163">
        <f t="shared" ref="G25" si="39">F25*100/E25</f>
        <v>98.404567452470502</v>
      </c>
      <c r="H25" s="165">
        <f t="shared" si="38"/>
        <v>34006.40827</v>
      </c>
      <c r="I25" s="165">
        <f t="shared" si="38"/>
        <v>34006.40827</v>
      </c>
      <c r="J25" s="165">
        <f t="shared" si="38"/>
        <v>100</v>
      </c>
      <c r="K25" s="165">
        <f t="shared" si="38"/>
        <v>62259.224139999998</v>
      </c>
      <c r="L25" s="165">
        <f t="shared" si="38"/>
        <v>62259.224139999998</v>
      </c>
      <c r="M25" s="165">
        <f t="shared" si="38"/>
        <v>100</v>
      </c>
      <c r="N25" s="165">
        <f t="shared" si="38"/>
        <v>15976.477756999997</v>
      </c>
      <c r="O25" s="165">
        <f t="shared" si="38"/>
        <v>15976.477756999997</v>
      </c>
      <c r="P25" s="165">
        <f t="shared" si="38"/>
        <v>0</v>
      </c>
      <c r="Q25" s="165">
        <f t="shared" si="38"/>
        <v>17466.697619999999</v>
      </c>
      <c r="R25" s="165">
        <f t="shared" si="38"/>
        <v>17466.697619999999</v>
      </c>
      <c r="S25" s="165">
        <f t="shared" si="38"/>
        <v>0</v>
      </c>
      <c r="T25" s="165">
        <f t="shared" si="38"/>
        <v>22102.419099999996</v>
      </c>
      <c r="U25" s="165">
        <f t="shared" si="38"/>
        <v>22102.419099999996</v>
      </c>
      <c r="V25" s="165">
        <f t="shared" si="38"/>
        <v>0</v>
      </c>
      <c r="W25" s="165">
        <f t="shared" si="38"/>
        <v>25231.060389999999</v>
      </c>
      <c r="X25" s="165">
        <f t="shared" si="38"/>
        <v>25231.060389999999</v>
      </c>
      <c r="Y25" s="165">
        <f t="shared" si="38"/>
        <v>100</v>
      </c>
      <c r="Z25" s="165">
        <f t="shared" si="38"/>
        <v>28995.470189999993</v>
      </c>
      <c r="AA25" s="165">
        <f t="shared" si="38"/>
        <v>28995.438029999998</v>
      </c>
      <c r="AB25" s="165">
        <f t="shared" si="38"/>
        <v>0</v>
      </c>
      <c r="AC25" s="165">
        <f t="shared" si="38"/>
        <v>0</v>
      </c>
      <c r="AD25" s="165">
        <f t="shared" si="38"/>
        <v>0</v>
      </c>
      <c r="AE25" s="165">
        <f t="shared" si="38"/>
        <v>41298.39834</v>
      </c>
      <c r="AF25" s="165">
        <f t="shared" si="38"/>
        <v>41298.39834</v>
      </c>
      <c r="AG25" s="165">
        <f t="shared" si="38"/>
        <v>0</v>
      </c>
      <c r="AH25" s="165">
        <f t="shared" si="38"/>
        <v>0</v>
      </c>
      <c r="AI25" s="165">
        <f t="shared" si="38"/>
        <v>0</v>
      </c>
      <c r="AJ25" s="165">
        <f t="shared" si="38"/>
        <v>39636.282920000012</v>
      </c>
      <c r="AK25" s="165">
        <f t="shared" si="38"/>
        <v>39636.282920000012</v>
      </c>
      <c r="AL25" s="165">
        <f t="shared" si="38"/>
        <v>0</v>
      </c>
      <c r="AM25" s="165">
        <f t="shared" si="38"/>
        <v>0</v>
      </c>
      <c r="AN25" s="165">
        <f t="shared" si="38"/>
        <v>0</v>
      </c>
      <c r="AO25" s="165">
        <f t="shared" si="38"/>
        <v>46952.60929</v>
      </c>
      <c r="AP25" s="165">
        <f t="shared" si="38"/>
        <v>46952.609290000008</v>
      </c>
      <c r="AQ25" s="165">
        <f t="shared" si="38"/>
        <v>0</v>
      </c>
      <c r="AR25" s="165">
        <f t="shared" si="38"/>
        <v>0</v>
      </c>
      <c r="AS25" s="165">
        <f t="shared" si="38"/>
        <v>0</v>
      </c>
      <c r="AT25" s="165">
        <f t="shared" si="38"/>
        <v>53783.457560000003</v>
      </c>
      <c r="AU25" s="165">
        <f t="shared" si="38"/>
        <v>53783.457560000003</v>
      </c>
      <c r="AV25" s="165">
        <f t="shared" si="38"/>
        <v>0</v>
      </c>
      <c r="AW25" s="165">
        <f t="shared" si="38"/>
        <v>0</v>
      </c>
      <c r="AX25" s="165">
        <f t="shared" si="38"/>
        <v>0</v>
      </c>
      <c r="AY25" s="165">
        <f>AY10-AY18</f>
        <v>51510.335159999988</v>
      </c>
      <c r="AZ25" s="165">
        <f t="shared" si="38"/>
        <v>44502.926980000004</v>
      </c>
      <c r="BA25" s="165">
        <f t="shared" si="38"/>
        <v>0</v>
      </c>
      <c r="BB25" s="165"/>
      <c r="BC25" s="343"/>
    </row>
    <row r="26" spans="1:55" ht="31.2">
      <c r="A26" s="315"/>
      <c r="B26" s="316"/>
      <c r="C26" s="317"/>
      <c r="D26" s="228" t="s">
        <v>37</v>
      </c>
      <c r="E26" s="165">
        <f t="shared" ref="E26:BA26" si="40">E11-E19</f>
        <v>1717.06412</v>
      </c>
      <c r="F26" s="165">
        <f t="shared" si="40"/>
        <v>1717.06412</v>
      </c>
      <c r="G26" s="165">
        <f t="shared" si="40"/>
        <v>0</v>
      </c>
      <c r="H26" s="165">
        <f t="shared" si="40"/>
        <v>0</v>
      </c>
      <c r="I26" s="165">
        <f t="shared" si="40"/>
        <v>0</v>
      </c>
      <c r="J26" s="165">
        <f t="shared" si="40"/>
        <v>0</v>
      </c>
      <c r="K26" s="165">
        <f t="shared" si="40"/>
        <v>0</v>
      </c>
      <c r="L26" s="165">
        <f t="shared" si="40"/>
        <v>0</v>
      </c>
      <c r="M26" s="165">
        <f t="shared" si="40"/>
        <v>0</v>
      </c>
      <c r="N26" s="165">
        <f t="shared" si="40"/>
        <v>0</v>
      </c>
      <c r="O26" s="165">
        <f t="shared" si="40"/>
        <v>0</v>
      </c>
      <c r="P26" s="165">
        <f t="shared" si="40"/>
        <v>0</v>
      </c>
      <c r="Q26" s="165">
        <f t="shared" si="40"/>
        <v>0</v>
      </c>
      <c r="R26" s="165">
        <f t="shared" si="40"/>
        <v>0</v>
      </c>
      <c r="S26" s="165">
        <f t="shared" si="40"/>
        <v>0</v>
      </c>
      <c r="T26" s="165">
        <f t="shared" si="40"/>
        <v>0</v>
      </c>
      <c r="U26" s="165">
        <f t="shared" si="40"/>
        <v>0</v>
      </c>
      <c r="V26" s="165">
        <f t="shared" si="40"/>
        <v>0</v>
      </c>
      <c r="W26" s="165">
        <f t="shared" si="40"/>
        <v>0</v>
      </c>
      <c r="X26" s="165">
        <f t="shared" si="40"/>
        <v>0</v>
      </c>
      <c r="Y26" s="165">
        <f t="shared" si="40"/>
        <v>0</v>
      </c>
      <c r="Z26" s="165">
        <f t="shared" si="40"/>
        <v>0</v>
      </c>
      <c r="AA26" s="165">
        <f t="shared" si="40"/>
        <v>0</v>
      </c>
      <c r="AB26" s="165">
        <f t="shared" si="40"/>
        <v>0</v>
      </c>
      <c r="AC26" s="165">
        <f t="shared" si="40"/>
        <v>0</v>
      </c>
      <c r="AD26" s="165">
        <f t="shared" si="40"/>
        <v>0</v>
      </c>
      <c r="AE26" s="165">
        <f t="shared" si="40"/>
        <v>0</v>
      </c>
      <c r="AF26" s="165">
        <f t="shared" si="40"/>
        <v>0</v>
      </c>
      <c r="AG26" s="165">
        <f t="shared" si="40"/>
        <v>0</v>
      </c>
      <c r="AH26" s="165">
        <f t="shared" si="40"/>
        <v>0</v>
      </c>
      <c r="AI26" s="165">
        <f t="shared" si="40"/>
        <v>0</v>
      </c>
      <c r="AJ26" s="165">
        <f t="shared" si="40"/>
        <v>0</v>
      </c>
      <c r="AK26" s="165">
        <f t="shared" si="40"/>
        <v>0</v>
      </c>
      <c r="AL26" s="165">
        <f t="shared" si="40"/>
        <v>0</v>
      </c>
      <c r="AM26" s="165">
        <f t="shared" si="40"/>
        <v>0</v>
      </c>
      <c r="AN26" s="165">
        <f t="shared" si="40"/>
        <v>0</v>
      </c>
      <c r="AO26" s="165">
        <f t="shared" si="40"/>
        <v>0</v>
      </c>
      <c r="AP26" s="165">
        <f t="shared" si="40"/>
        <v>0</v>
      </c>
      <c r="AQ26" s="165">
        <f t="shared" si="40"/>
        <v>0</v>
      </c>
      <c r="AR26" s="165">
        <f t="shared" si="40"/>
        <v>0</v>
      </c>
      <c r="AS26" s="165">
        <f t="shared" si="40"/>
        <v>0</v>
      </c>
      <c r="AT26" s="165">
        <f t="shared" si="40"/>
        <v>1717.06412</v>
      </c>
      <c r="AU26" s="165">
        <f t="shared" si="40"/>
        <v>1717.06412</v>
      </c>
      <c r="AV26" s="165">
        <f t="shared" si="40"/>
        <v>0</v>
      </c>
      <c r="AW26" s="165">
        <f t="shared" si="40"/>
        <v>0</v>
      </c>
      <c r="AX26" s="165">
        <f t="shared" si="40"/>
        <v>0</v>
      </c>
      <c r="AY26" s="165">
        <f t="shared" si="40"/>
        <v>0</v>
      </c>
      <c r="AZ26" s="165">
        <f t="shared" si="40"/>
        <v>0</v>
      </c>
      <c r="BA26" s="165">
        <f t="shared" si="40"/>
        <v>0</v>
      </c>
      <c r="BB26" s="165"/>
      <c r="BC26" s="343"/>
    </row>
    <row r="27" spans="1:55" ht="57.75" customHeight="1">
      <c r="A27" s="315"/>
      <c r="B27" s="316"/>
      <c r="C27" s="317"/>
      <c r="D27" s="159" t="s">
        <v>2</v>
      </c>
      <c r="E27" s="165">
        <f t="shared" ref="E27:BA27" si="41">E12-E20</f>
        <v>144021.163657</v>
      </c>
      <c r="F27" s="165">
        <f t="shared" si="41"/>
        <v>144021.09630699997</v>
      </c>
      <c r="G27" s="163">
        <f t="shared" ref="G27:G29" si="42">F27*100/E27</f>
        <v>99.999953236039545</v>
      </c>
      <c r="H27" s="165">
        <f t="shared" si="41"/>
        <v>0</v>
      </c>
      <c r="I27" s="165">
        <f t="shared" si="41"/>
        <v>0</v>
      </c>
      <c r="J27" s="165">
        <f t="shared" si="41"/>
        <v>0</v>
      </c>
      <c r="K27" s="165">
        <f t="shared" si="41"/>
        <v>0</v>
      </c>
      <c r="L27" s="165">
        <f t="shared" si="41"/>
        <v>0</v>
      </c>
      <c r="M27" s="165">
        <f t="shared" si="41"/>
        <v>0</v>
      </c>
      <c r="N27" s="165">
        <f t="shared" si="41"/>
        <v>9906.4293069999985</v>
      </c>
      <c r="O27" s="165">
        <f t="shared" si="41"/>
        <v>9906.4293069999985</v>
      </c>
      <c r="P27" s="165">
        <f t="shared" si="41"/>
        <v>0</v>
      </c>
      <c r="Q27" s="165">
        <f t="shared" si="41"/>
        <v>6499.6980199999998</v>
      </c>
      <c r="R27" s="165">
        <f t="shared" si="41"/>
        <v>6499.6980199999998</v>
      </c>
      <c r="S27" s="165">
        <f t="shared" si="41"/>
        <v>0</v>
      </c>
      <c r="T27" s="165">
        <f t="shared" si="41"/>
        <v>7040.7482199999995</v>
      </c>
      <c r="U27" s="165">
        <f t="shared" si="41"/>
        <v>7040.7482199999995</v>
      </c>
      <c r="V27" s="165">
        <f t="shared" si="41"/>
        <v>0</v>
      </c>
      <c r="W27" s="165">
        <f t="shared" si="41"/>
        <v>3223.2953000000002</v>
      </c>
      <c r="X27" s="165">
        <f t="shared" si="41"/>
        <v>3223.2953000000002</v>
      </c>
      <c r="Y27" s="165">
        <f t="shared" si="41"/>
        <v>0</v>
      </c>
      <c r="Z27" s="165">
        <f t="shared" si="41"/>
        <v>3446.8242399999999</v>
      </c>
      <c r="AA27" s="165">
        <f t="shared" si="41"/>
        <v>3446.8242399999999</v>
      </c>
      <c r="AB27" s="165">
        <f t="shared" si="41"/>
        <v>0</v>
      </c>
      <c r="AC27" s="165">
        <f t="shared" si="41"/>
        <v>0</v>
      </c>
      <c r="AD27" s="165">
        <f t="shared" si="41"/>
        <v>0</v>
      </c>
      <c r="AE27" s="165">
        <f t="shared" si="41"/>
        <v>1816.83269</v>
      </c>
      <c r="AF27" s="165">
        <f t="shared" si="41"/>
        <v>1816.83269</v>
      </c>
      <c r="AG27" s="165">
        <f t="shared" si="41"/>
        <v>0</v>
      </c>
      <c r="AH27" s="165">
        <f t="shared" si="41"/>
        <v>0</v>
      </c>
      <c r="AI27" s="165">
        <f t="shared" si="41"/>
        <v>0</v>
      </c>
      <c r="AJ27" s="165">
        <f t="shared" si="41"/>
        <v>8267.0529099999985</v>
      </c>
      <c r="AK27" s="165">
        <f t="shared" si="41"/>
        <v>8267.0529099999985</v>
      </c>
      <c r="AL27" s="165">
        <f t="shared" si="41"/>
        <v>0</v>
      </c>
      <c r="AM27" s="165">
        <f t="shared" si="41"/>
        <v>0</v>
      </c>
      <c r="AN27" s="165">
        <f t="shared" si="41"/>
        <v>0</v>
      </c>
      <c r="AO27" s="165">
        <f t="shared" si="41"/>
        <v>53069.224219999989</v>
      </c>
      <c r="AP27" s="165">
        <f t="shared" si="41"/>
        <v>2715.2683599999996</v>
      </c>
      <c r="AQ27" s="165">
        <f t="shared" si="41"/>
        <v>0</v>
      </c>
      <c r="AR27" s="165">
        <f t="shared" si="41"/>
        <v>0</v>
      </c>
      <c r="AS27" s="165">
        <f t="shared" si="41"/>
        <v>0</v>
      </c>
      <c r="AT27" s="165">
        <f t="shared" si="41"/>
        <v>17150.769029999999</v>
      </c>
      <c r="AU27" s="165">
        <f t="shared" si="41"/>
        <v>17150.769029999999</v>
      </c>
      <c r="AV27" s="165">
        <f t="shared" si="41"/>
        <v>0</v>
      </c>
      <c r="AW27" s="165">
        <f t="shared" si="41"/>
        <v>0</v>
      </c>
      <c r="AX27" s="165">
        <f t="shared" si="41"/>
        <v>0</v>
      </c>
      <c r="AY27" s="165">
        <f t="shared" si="41"/>
        <v>33600.289720000001</v>
      </c>
      <c r="AZ27" s="165">
        <f t="shared" si="41"/>
        <v>83954.17822999999</v>
      </c>
      <c r="BA27" s="165">
        <f t="shared" si="41"/>
        <v>0</v>
      </c>
      <c r="BB27" s="165"/>
      <c r="BC27" s="343"/>
    </row>
    <row r="28" spans="1:55" ht="15.6">
      <c r="A28" s="315"/>
      <c r="B28" s="316"/>
      <c r="C28" s="317"/>
      <c r="D28" s="225" t="s">
        <v>268</v>
      </c>
      <c r="E28" s="165">
        <f t="shared" ref="E28:BA28" si="43">E13-E21</f>
        <v>292501.85295999993</v>
      </c>
      <c r="F28" s="165">
        <f t="shared" si="43"/>
        <v>285494.47996999999</v>
      </c>
      <c r="G28" s="163">
        <f t="shared" si="42"/>
        <v>97.604332102826632</v>
      </c>
      <c r="H28" s="165">
        <f t="shared" si="43"/>
        <v>34006.40827</v>
      </c>
      <c r="I28" s="165">
        <f t="shared" si="43"/>
        <v>34006.40827</v>
      </c>
      <c r="J28" s="165">
        <f t="shared" si="43"/>
        <v>0</v>
      </c>
      <c r="K28" s="165">
        <f t="shared" si="43"/>
        <v>62259.224139999998</v>
      </c>
      <c r="L28" s="165">
        <f t="shared" si="43"/>
        <v>62259.224139999998</v>
      </c>
      <c r="M28" s="165">
        <f t="shared" si="43"/>
        <v>0</v>
      </c>
      <c r="N28" s="165">
        <f t="shared" si="43"/>
        <v>6070.0484499999984</v>
      </c>
      <c r="O28" s="165">
        <f t="shared" si="43"/>
        <v>6070.0484499999984</v>
      </c>
      <c r="P28" s="165">
        <f t="shared" si="43"/>
        <v>0</v>
      </c>
      <c r="Q28" s="165">
        <f t="shared" si="43"/>
        <v>10966.999599999999</v>
      </c>
      <c r="R28" s="165">
        <f t="shared" si="43"/>
        <v>10966.999599999999</v>
      </c>
      <c r="S28" s="165">
        <f t="shared" si="43"/>
        <v>0</v>
      </c>
      <c r="T28" s="165">
        <f t="shared" si="43"/>
        <v>15061.670879999998</v>
      </c>
      <c r="U28" s="165">
        <f t="shared" si="43"/>
        <v>15061.670879999998</v>
      </c>
      <c r="V28" s="165">
        <f t="shared" si="43"/>
        <v>0</v>
      </c>
      <c r="W28" s="165">
        <f t="shared" si="43"/>
        <v>22007.765090000001</v>
      </c>
      <c r="X28" s="165">
        <f t="shared" si="43"/>
        <v>22007.765090000001</v>
      </c>
      <c r="Y28" s="165">
        <f t="shared" si="43"/>
        <v>0</v>
      </c>
      <c r="Z28" s="165">
        <f t="shared" si="43"/>
        <v>25548.645949999995</v>
      </c>
      <c r="AA28" s="165">
        <f t="shared" si="43"/>
        <v>25548.613789999996</v>
      </c>
      <c r="AB28" s="165">
        <f t="shared" si="43"/>
        <v>0</v>
      </c>
      <c r="AC28" s="165">
        <f t="shared" si="43"/>
        <v>0</v>
      </c>
      <c r="AD28" s="165">
        <f t="shared" si="43"/>
        <v>0</v>
      </c>
      <c r="AE28" s="165">
        <f t="shared" si="43"/>
        <v>39481.565649999997</v>
      </c>
      <c r="AF28" s="165">
        <f t="shared" si="43"/>
        <v>39481.565649999997</v>
      </c>
      <c r="AG28" s="165">
        <f t="shared" si="43"/>
        <v>0</v>
      </c>
      <c r="AH28" s="165">
        <f t="shared" si="43"/>
        <v>0</v>
      </c>
      <c r="AI28" s="165">
        <f t="shared" si="43"/>
        <v>0</v>
      </c>
      <c r="AJ28" s="165">
        <f t="shared" si="43"/>
        <v>31369.23001000001</v>
      </c>
      <c r="AK28" s="165">
        <f t="shared" si="43"/>
        <v>31369.23001000001</v>
      </c>
      <c r="AL28" s="165">
        <f t="shared" si="43"/>
        <v>0</v>
      </c>
      <c r="AM28" s="165">
        <f t="shared" si="43"/>
        <v>0</v>
      </c>
      <c r="AN28" s="165">
        <f t="shared" si="43"/>
        <v>0</v>
      </c>
      <c r="AO28" s="165">
        <f t="shared" si="43"/>
        <v>-6116.6149299999906</v>
      </c>
      <c r="AP28" s="165">
        <f t="shared" si="43"/>
        <v>44237.340930000006</v>
      </c>
      <c r="AQ28" s="165">
        <f t="shared" si="43"/>
        <v>0</v>
      </c>
      <c r="AR28" s="165">
        <f t="shared" si="43"/>
        <v>0</v>
      </c>
      <c r="AS28" s="165">
        <f t="shared" si="43"/>
        <v>0</v>
      </c>
      <c r="AT28" s="165">
        <f t="shared" si="43"/>
        <v>33936.864410000002</v>
      </c>
      <c r="AU28" s="165">
        <f t="shared" si="43"/>
        <v>33936.864410000002</v>
      </c>
      <c r="AV28" s="165">
        <f t="shared" si="43"/>
        <v>0</v>
      </c>
      <c r="AW28" s="165">
        <f t="shared" si="43"/>
        <v>0</v>
      </c>
      <c r="AX28" s="165">
        <f t="shared" si="43"/>
        <v>0</v>
      </c>
      <c r="AY28" s="165">
        <f t="shared" si="43"/>
        <v>17910.045439999987</v>
      </c>
      <c r="AZ28" s="165">
        <f t="shared" si="43"/>
        <v>-39451.251249999987</v>
      </c>
      <c r="BA28" s="165">
        <f t="shared" si="43"/>
        <v>0</v>
      </c>
      <c r="BB28" s="165"/>
      <c r="BC28" s="343"/>
    </row>
    <row r="29" spans="1:55" ht="84" customHeight="1">
      <c r="A29" s="315"/>
      <c r="B29" s="316"/>
      <c r="C29" s="317"/>
      <c r="D29" s="225" t="s">
        <v>274</v>
      </c>
      <c r="E29" s="165">
        <f t="shared" ref="E29:BA29" si="44">E14-E22</f>
        <v>23075.503960000002</v>
      </c>
      <c r="F29" s="165">
        <f t="shared" si="44"/>
        <v>22652.315910000034</v>
      </c>
      <c r="G29" s="163">
        <f t="shared" si="42"/>
        <v>98.166072339163037</v>
      </c>
      <c r="H29" s="165">
        <f t="shared" si="44"/>
        <v>0</v>
      </c>
      <c r="I29" s="165">
        <f t="shared" si="44"/>
        <v>0</v>
      </c>
      <c r="J29" s="165">
        <f t="shared" si="44"/>
        <v>0</v>
      </c>
      <c r="K29" s="165">
        <f t="shared" si="44"/>
        <v>0</v>
      </c>
      <c r="L29" s="165">
        <f t="shared" si="44"/>
        <v>0</v>
      </c>
      <c r="M29" s="165">
        <f t="shared" si="44"/>
        <v>0</v>
      </c>
      <c r="N29" s="165">
        <f t="shared" si="44"/>
        <v>0</v>
      </c>
      <c r="O29" s="165">
        <f t="shared" si="44"/>
        <v>0</v>
      </c>
      <c r="P29" s="165">
        <f t="shared" si="44"/>
        <v>0</v>
      </c>
      <c r="Q29" s="165">
        <f t="shared" si="44"/>
        <v>0</v>
      </c>
      <c r="R29" s="165">
        <f t="shared" si="44"/>
        <v>0</v>
      </c>
      <c r="S29" s="165">
        <f t="shared" si="44"/>
        <v>0</v>
      </c>
      <c r="T29" s="165">
        <f t="shared" si="44"/>
        <v>4080</v>
      </c>
      <c r="U29" s="165">
        <f t="shared" si="44"/>
        <v>4080</v>
      </c>
      <c r="V29" s="165">
        <f t="shared" si="44"/>
        <v>0</v>
      </c>
      <c r="W29" s="165">
        <f t="shared" si="44"/>
        <v>0</v>
      </c>
      <c r="X29" s="165">
        <f t="shared" si="44"/>
        <v>0</v>
      </c>
      <c r="Y29" s="165">
        <f t="shared" si="44"/>
        <v>0</v>
      </c>
      <c r="Z29" s="165">
        <f t="shared" si="44"/>
        <v>0</v>
      </c>
      <c r="AA29" s="165">
        <f t="shared" si="44"/>
        <v>0</v>
      </c>
      <c r="AB29" s="165">
        <f t="shared" si="44"/>
        <v>0</v>
      </c>
      <c r="AC29" s="165">
        <f t="shared" si="44"/>
        <v>0</v>
      </c>
      <c r="AD29" s="165">
        <f t="shared" si="44"/>
        <v>0</v>
      </c>
      <c r="AE29" s="165">
        <f t="shared" si="44"/>
        <v>0</v>
      </c>
      <c r="AF29" s="165">
        <f t="shared" si="44"/>
        <v>0</v>
      </c>
      <c r="AG29" s="165">
        <f t="shared" si="44"/>
        <v>0</v>
      </c>
      <c r="AH29" s="165">
        <f t="shared" si="44"/>
        <v>0</v>
      </c>
      <c r="AI29" s="165">
        <f t="shared" si="44"/>
        <v>0</v>
      </c>
      <c r="AJ29" s="165">
        <f t="shared" si="44"/>
        <v>0</v>
      </c>
      <c r="AK29" s="165">
        <f t="shared" si="44"/>
        <v>0</v>
      </c>
      <c r="AL29" s="165">
        <f t="shared" si="44"/>
        <v>0</v>
      </c>
      <c r="AM29" s="165">
        <f t="shared" si="44"/>
        <v>0</v>
      </c>
      <c r="AN29" s="165">
        <f t="shared" si="44"/>
        <v>0</v>
      </c>
      <c r="AO29" s="165">
        <f t="shared" si="44"/>
        <v>18572.315910000005</v>
      </c>
      <c r="AP29" s="165">
        <f t="shared" si="44"/>
        <v>18572.315910000005</v>
      </c>
      <c r="AQ29" s="165">
        <f t="shared" si="44"/>
        <v>0</v>
      </c>
      <c r="AR29" s="165">
        <f t="shared" si="44"/>
        <v>0</v>
      </c>
      <c r="AS29" s="165">
        <f t="shared" si="44"/>
        <v>0</v>
      </c>
      <c r="AT29" s="165">
        <f t="shared" si="44"/>
        <v>0</v>
      </c>
      <c r="AU29" s="165">
        <f t="shared" si="44"/>
        <v>0</v>
      </c>
      <c r="AV29" s="165">
        <f t="shared" si="44"/>
        <v>0</v>
      </c>
      <c r="AW29" s="165">
        <f t="shared" si="44"/>
        <v>0</v>
      </c>
      <c r="AX29" s="165">
        <f t="shared" si="44"/>
        <v>0</v>
      </c>
      <c r="AY29" s="165">
        <f t="shared" si="44"/>
        <v>423.18804999999702</v>
      </c>
      <c r="AZ29" s="165">
        <f t="shared" si="44"/>
        <v>0</v>
      </c>
      <c r="BA29" s="165">
        <f t="shared" si="44"/>
        <v>0</v>
      </c>
      <c r="BB29" s="165"/>
      <c r="BC29" s="343"/>
    </row>
    <row r="30" spans="1:55" ht="15.6">
      <c r="A30" s="315"/>
      <c r="B30" s="316"/>
      <c r="C30" s="317"/>
      <c r="D30" s="225" t="s">
        <v>269</v>
      </c>
      <c r="E30" s="165">
        <f t="shared" ref="E30:BA30" si="45">E15-E23</f>
        <v>978.7600000000001</v>
      </c>
      <c r="F30" s="165">
        <f t="shared" si="45"/>
        <v>978.7600000000001</v>
      </c>
      <c r="G30" s="165">
        <f t="shared" si="45"/>
        <v>0</v>
      </c>
      <c r="H30" s="165">
        <f t="shared" si="45"/>
        <v>0</v>
      </c>
      <c r="I30" s="165">
        <f t="shared" si="45"/>
        <v>0</v>
      </c>
      <c r="J30" s="165">
        <f t="shared" si="45"/>
        <v>0</v>
      </c>
      <c r="K30" s="165">
        <f t="shared" si="45"/>
        <v>0</v>
      </c>
      <c r="L30" s="165">
        <f t="shared" si="45"/>
        <v>0</v>
      </c>
      <c r="M30" s="165">
        <f t="shared" si="45"/>
        <v>0</v>
      </c>
      <c r="N30" s="165">
        <f t="shared" si="45"/>
        <v>0</v>
      </c>
      <c r="O30" s="165">
        <f t="shared" si="45"/>
        <v>0</v>
      </c>
      <c r="P30" s="165">
        <f t="shared" si="45"/>
        <v>0</v>
      </c>
      <c r="Q30" s="165">
        <f t="shared" si="45"/>
        <v>0</v>
      </c>
      <c r="R30" s="165">
        <f t="shared" si="45"/>
        <v>0</v>
      </c>
      <c r="S30" s="165">
        <f t="shared" si="45"/>
        <v>0</v>
      </c>
      <c r="T30" s="165">
        <f t="shared" si="45"/>
        <v>0</v>
      </c>
      <c r="U30" s="165">
        <f t="shared" si="45"/>
        <v>0</v>
      </c>
      <c r="V30" s="165">
        <f t="shared" si="45"/>
        <v>0</v>
      </c>
      <c r="W30" s="165">
        <f t="shared" si="45"/>
        <v>0</v>
      </c>
      <c r="X30" s="165">
        <f t="shared" si="45"/>
        <v>0</v>
      </c>
      <c r="Y30" s="165">
        <f t="shared" si="45"/>
        <v>0</v>
      </c>
      <c r="Z30" s="165">
        <f t="shared" si="45"/>
        <v>0</v>
      </c>
      <c r="AA30" s="165">
        <f t="shared" si="45"/>
        <v>0</v>
      </c>
      <c r="AB30" s="165">
        <f t="shared" si="45"/>
        <v>0</v>
      </c>
      <c r="AC30" s="165">
        <f t="shared" si="45"/>
        <v>0</v>
      </c>
      <c r="AD30" s="165">
        <f t="shared" si="45"/>
        <v>0</v>
      </c>
      <c r="AE30" s="165">
        <f t="shared" si="45"/>
        <v>0</v>
      </c>
      <c r="AF30" s="165">
        <f t="shared" si="45"/>
        <v>0</v>
      </c>
      <c r="AG30" s="165">
        <f t="shared" si="45"/>
        <v>0</v>
      </c>
      <c r="AH30" s="165">
        <f t="shared" si="45"/>
        <v>0</v>
      </c>
      <c r="AI30" s="165">
        <f t="shared" si="45"/>
        <v>0</v>
      </c>
      <c r="AJ30" s="165">
        <f t="shared" si="45"/>
        <v>0</v>
      </c>
      <c r="AK30" s="165">
        <f t="shared" si="45"/>
        <v>0</v>
      </c>
      <c r="AL30" s="165">
        <f t="shared" si="45"/>
        <v>0</v>
      </c>
      <c r="AM30" s="165">
        <f t="shared" si="45"/>
        <v>0</v>
      </c>
      <c r="AN30" s="165">
        <f t="shared" si="45"/>
        <v>0</v>
      </c>
      <c r="AO30" s="165">
        <f t="shared" si="45"/>
        <v>0</v>
      </c>
      <c r="AP30" s="165">
        <f t="shared" si="45"/>
        <v>0</v>
      </c>
      <c r="AQ30" s="165">
        <f t="shared" si="45"/>
        <v>0</v>
      </c>
      <c r="AR30" s="165">
        <f t="shared" si="45"/>
        <v>0</v>
      </c>
      <c r="AS30" s="165">
        <f t="shared" si="45"/>
        <v>0</v>
      </c>
      <c r="AT30" s="165">
        <f t="shared" si="45"/>
        <v>978.7600000000001</v>
      </c>
      <c r="AU30" s="165">
        <f t="shared" si="45"/>
        <v>978.7600000000001</v>
      </c>
      <c r="AV30" s="165">
        <f t="shared" si="45"/>
        <v>0</v>
      </c>
      <c r="AW30" s="165">
        <f t="shared" si="45"/>
        <v>0</v>
      </c>
      <c r="AX30" s="165">
        <f t="shared" si="45"/>
        <v>0</v>
      </c>
      <c r="AY30" s="165">
        <f t="shared" si="45"/>
        <v>0</v>
      </c>
      <c r="AZ30" s="165">
        <f t="shared" si="45"/>
        <v>0</v>
      </c>
      <c r="BA30" s="165">
        <f t="shared" si="45"/>
        <v>0</v>
      </c>
      <c r="BB30" s="165"/>
      <c r="BC30" s="343"/>
    </row>
    <row r="31" spans="1:55" ht="31.2">
      <c r="A31" s="318"/>
      <c r="B31" s="319"/>
      <c r="C31" s="320"/>
      <c r="D31" s="228" t="s">
        <v>43</v>
      </c>
      <c r="E31" s="165">
        <f t="shared" ref="E31:BA31" si="46">E16-E24</f>
        <v>0</v>
      </c>
      <c r="F31" s="165">
        <f t="shared" si="46"/>
        <v>0</v>
      </c>
      <c r="G31" s="165">
        <f t="shared" si="46"/>
        <v>0</v>
      </c>
      <c r="H31" s="165">
        <f t="shared" si="46"/>
        <v>0</v>
      </c>
      <c r="I31" s="165">
        <f t="shared" si="46"/>
        <v>0</v>
      </c>
      <c r="J31" s="165">
        <f t="shared" si="46"/>
        <v>0</v>
      </c>
      <c r="K31" s="165">
        <f t="shared" si="46"/>
        <v>0</v>
      </c>
      <c r="L31" s="165">
        <f t="shared" si="46"/>
        <v>0</v>
      </c>
      <c r="M31" s="165">
        <f t="shared" si="46"/>
        <v>0</v>
      </c>
      <c r="N31" s="165">
        <f t="shared" si="46"/>
        <v>0</v>
      </c>
      <c r="O31" s="165">
        <f t="shared" si="46"/>
        <v>0</v>
      </c>
      <c r="P31" s="165">
        <f t="shared" si="46"/>
        <v>0</v>
      </c>
      <c r="Q31" s="165">
        <f t="shared" si="46"/>
        <v>0</v>
      </c>
      <c r="R31" s="165">
        <f t="shared" si="46"/>
        <v>0</v>
      </c>
      <c r="S31" s="165">
        <f t="shared" si="46"/>
        <v>0</v>
      </c>
      <c r="T31" s="165">
        <f t="shared" si="46"/>
        <v>0</v>
      </c>
      <c r="U31" s="165">
        <f t="shared" si="46"/>
        <v>0</v>
      </c>
      <c r="V31" s="165">
        <f t="shared" si="46"/>
        <v>0</v>
      </c>
      <c r="W31" s="165">
        <f t="shared" si="46"/>
        <v>0</v>
      </c>
      <c r="X31" s="165">
        <f t="shared" si="46"/>
        <v>0</v>
      </c>
      <c r="Y31" s="165">
        <f t="shared" si="46"/>
        <v>0</v>
      </c>
      <c r="Z31" s="165">
        <f t="shared" si="46"/>
        <v>0</v>
      </c>
      <c r="AA31" s="165">
        <f t="shared" si="46"/>
        <v>0</v>
      </c>
      <c r="AB31" s="165">
        <f t="shared" si="46"/>
        <v>0</v>
      </c>
      <c r="AC31" s="165">
        <f t="shared" si="46"/>
        <v>0</v>
      </c>
      <c r="AD31" s="165">
        <f t="shared" si="46"/>
        <v>0</v>
      </c>
      <c r="AE31" s="165">
        <f t="shared" si="46"/>
        <v>0</v>
      </c>
      <c r="AF31" s="165">
        <f t="shared" si="46"/>
        <v>0</v>
      </c>
      <c r="AG31" s="165">
        <f t="shared" si="46"/>
        <v>0</v>
      </c>
      <c r="AH31" s="165">
        <f t="shared" si="46"/>
        <v>0</v>
      </c>
      <c r="AI31" s="165">
        <f t="shared" si="46"/>
        <v>0</v>
      </c>
      <c r="AJ31" s="165">
        <f t="shared" si="46"/>
        <v>0</v>
      </c>
      <c r="AK31" s="165">
        <f t="shared" si="46"/>
        <v>0</v>
      </c>
      <c r="AL31" s="165">
        <f t="shared" si="46"/>
        <v>0</v>
      </c>
      <c r="AM31" s="165">
        <f t="shared" si="46"/>
        <v>0</v>
      </c>
      <c r="AN31" s="165">
        <f t="shared" si="46"/>
        <v>0</v>
      </c>
      <c r="AO31" s="165">
        <f t="shared" si="46"/>
        <v>0</v>
      </c>
      <c r="AP31" s="165">
        <f t="shared" si="46"/>
        <v>0</v>
      </c>
      <c r="AQ31" s="165">
        <f t="shared" si="46"/>
        <v>0</v>
      </c>
      <c r="AR31" s="165">
        <f t="shared" si="46"/>
        <v>0</v>
      </c>
      <c r="AS31" s="165">
        <f t="shared" si="46"/>
        <v>0</v>
      </c>
      <c r="AT31" s="165">
        <f t="shared" si="46"/>
        <v>0</v>
      </c>
      <c r="AU31" s="165">
        <f t="shared" si="46"/>
        <v>0</v>
      </c>
      <c r="AV31" s="165">
        <f t="shared" si="46"/>
        <v>0</v>
      </c>
      <c r="AW31" s="165">
        <f t="shared" si="46"/>
        <v>0</v>
      </c>
      <c r="AX31" s="165">
        <f t="shared" si="46"/>
        <v>0</v>
      </c>
      <c r="AY31" s="165">
        <f t="shared" si="46"/>
        <v>0</v>
      </c>
      <c r="AZ31" s="165">
        <f t="shared" si="46"/>
        <v>0</v>
      </c>
      <c r="BA31" s="165">
        <f t="shared" si="46"/>
        <v>0</v>
      </c>
      <c r="BB31" s="165"/>
      <c r="BC31" s="343"/>
    </row>
    <row r="32" spans="1:55" s="118" customFormat="1" ht="20.25" customHeight="1">
      <c r="A32" s="327" t="s">
        <v>277</v>
      </c>
      <c r="B32" s="328"/>
      <c r="C32" s="328"/>
      <c r="D32" s="328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29"/>
    </row>
    <row r="33" spans="1:55" s="118" customFormat="1" ht="20.25" customHeight="1">
      <c r="A33" s="303" t="s">
        <v>278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5"/>
    </row>
    <row r="34" spans="1:55" s="118" customFormat="1" ht="15.6">
      <c r="A34" s="306" t="s">
        <v>279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8"/>
    </row>
    <row r="35" spans="1:55" ht="18.75" customHeight="1">
      <c r="A35" s="288" t="s">
        <v>1</v>
      </c>
      <c r="B35" s="287" t="s">
        <v>325</v>
      </c>
      <c r="C35" s="287"/>
      <c r="D35" s="150" t="s">
        <v>41</v>
      </c>
      <c r="E35" s="165">
        <f>H35+K35+N35+Q35+T35+W35+Z35+AE35+AJ35+AO35+AT35+AY35</f>
        <v>143972.47714999999</v>
      </c>
      <c r="F35" s="165">
        <f>I35+L35+O35+R35+U35+X35+AA35+AF35+AK35+AP35+AU35+AZ35</f>
        <v>85333.566590000002</v>
      </c>
      <c r="G35" s="163">
        <f t="shared" ref="G35" si="47">F35*100/E35</f>
        <v>59.270749714956892</v>
      </c>
      <c r="H35" s="165">
        <f>H36+H37+H38</f>
        <v>0</v>
      </c>
      <c r="I35" s="165">
        <f t="shared" ref="I35:AZ35" si="48">I36+I37+I38</f>
        <v>0</v>
      </c>
      <c r="J35" s="165"/>
      <c r="K35" s="165">
        <f t="shared" si="48"/>
        <v>0</v>
      </c>
      <c r="L35" s="165">
        <f t="shared" si="48"/>
        <v>0</v>
      </c>
      <c r="M35" s="165"/>
      <c r="N35" s="165">
        <f t="shared" si="48"/>
        <v>10667.32331</v>
      </c>
      <c r="O35" s="165">
        <f t="shared" si="48"/>
        <v>10667.32331</v>
      </c>
      <c r="P35" s="165"/>
      <c r="Q35" s="165">
        <f t="shared" si="48"/>
        <v>0</v>
      </c>
      <c r="R35" s="165">
        <f t="shared" si="48"/>
        <v>0</v>
      </c>
      <c r="S35" s="165"/>
      <c r="T35" s="165">
        <f t="shared" si="48"/>
        <v>5688.46036</v>
      </c>
      <c r="U35" s="165">
        <f t="shared" si="48"/>
        <v>5688.46036</v>
      </c>
      <c r="V35" s="165"/>
      <c r="W35" s="165">
        <f t="shared" si="48"/>
        <v>38522.58786</v>
      </c>
      <c r="X35" s="165">
        <f t="shared" si="48"/>
        <v>38522.58786</v>
      </c>
      <c r="Y35" s="165"/>
      <c r="Z35" s="165">
        <f t="shared" si="48"/>
        <v>137.88381999999999</v>
      </c>
      <c r="AA35" s="165">
        <f t="shared" si="48"/>
        <v>137.88381999999999</v>
      </c>
      <c r="AB35" s="165">
        <f t="shared" si="48"/>
        <v>0</v>
      </c>
      <c r="AC35" s="165">
        <f t="shared" si="48"/>
        <v>0</v>
      </c>
      <c r="AD35" s="165"/>
      <c r="AE35" s="165">
        <f t="shared" si="48"/>
        <v>4868.3934500000005</v>
      </c>
      <c r="AF35" s="165">
        <f t="shared" si="48"/>
        <v>4868.3934500000005</v>
      </c>
      <c r="AG35" s="165">
        <f t="shared" si="48"/>
        <v>0</v>
      </c>
      <c r="AH35" s="165">
        <f t="shared" si="48"/>
        <v>0</v>
      </c>
      <c r="AI35" s="165"/>
      <c r="AJ35" s="165">
        <f t="shared" si="48"/>
        <v>18260.15048</v>
      </c>
      <c r="AK35" s="165">
        <f t="shared" si="48"/>
        <v>18260.15048</v>
      </c>
      <c r="AL35" s="165">
        <f t="shared" si="48"/>
        <v>0</v>
      </c>
      <c r="AM35" s="165">
        <f t="shared" si="48"/>
        <v>0</v>
      </c>
      <c r="AN35" s="165"/>
      <c r="AO35" s="165">
        <f t="shared" si="48"/>
        <v>156.88862</v>
      </c>
      <c r="AP35" s="165">
        <f t="shared" si="48"/>
        <v>156.88862</v>
      </c>
      <c r="AQ35" s="165">
        <f t="shared" si="48"/>
        <v>0</v>
      </c>
      <c r="AR35" s="165">
        <f t="shared" si="48"/>
        <v>0</v>
      </c>
      <c r="AS35" s="165"/>
      <c r="AT35" s="165">
        <f t="shared" si="48"/>
        <v>318.96038999999996</v>
      </c>
      <c r="AU35" s="165">
        <f t="shared" si="48"/>
        <v>318.96038999999996</v>
      </c>
      <c r="AV35" s="165">
        <f t="shared" si="48"/>
        <v>0</v>
      </c>
      <c r="AW35" s="165">
        <f t="shared" si="48"/>
        <v>0</v>
      </c>
      <c r="AX35" s="165"/>
      <c r="AY35" s="165">
        <f t="shared" si="48"/>
        <v>65351.828859999994</v>
      </c>
      <c r="AZ35" s="165">
        <f t="shared" si="48"/>
        <v>6712.9182999999994</v>
      </c>
      <c r="BA35" s="165"/>
      <c r="BB35" s="309" t="s">
        <v>423</v>
      </c>
      <c r="BC35" s="299"/>
    </row>
    <row r="36" spans="1:55" ht="31.2">
      <c r="A36" s="288"/>
      <c r="B36" s="287"/>
      <c r="C36" s="287"/>
      <c r="D36" s="148" t="s">
        <v>37</v>
      </c>
      <c r="E36" s="165">
        <f t="shared" ref="E36:E37" si="49">H36+K36+N36+Q36+T36+W36+Z36+AE36+AJ36+AO36+AT36+AY36</f>
        <v>0</v>
      </c>
      <c r="F36" s="165">
        <f t="shared" ref="F36:F37" si="50">I36+L36+O36+R36+U36+X36+AA36+AF36+AK36+AP36+AU36+AZ36</f>
        <v>0</v>
      </c>
      <c r="G36" s="163"/>
      <c r="H36" s="163">
        <f>H43+H50+H57+H64+H71+H78+H85+H92+H99+H106+H113+H120+H127+H134+H141+H148+H155+H162+H169</f>
        <v>0</v>
      </c>
      <c r="I36" s="163">
        <f t="shared" ref="I36:BA36" si="51">I43+I50+I57+I64+I71+I78+I85+I92+I99+I106+I113+I120+I127+I134+I141+I148+I155+I162+I169</f>
        <v>0</v>
      </c>
      <c r="J36" s="163">
        <f t="shared" si="51"/>
        <v>0</v>
      </c>
      <c r="K36" s="163">
        <f t="shared" si="51"/>
        <v>0</v>
      </c>
      <c r="L36" s="163">
        <f t="shared" si="51"/>
        <v>0</v>
      </c>
      <c r="M36" s="163">
        <f t="shared" si="51"/>
        <v>0</v>
      </c>
      <c r="N36" s="163">
        <f t="shared" si="51"/>
        <v>0</v>
      </c>
      <c r="O36" s="163">
        <f t="shared" si="51"/>
        <v>0</v>
      </c>
      <c r="P36" s="163">
        <f t="shared" si="51"/>
        <v>0</v>
      </c>
      <c r="Q36" s="163">
        <f t="shared" si="51"/>
        <v>0</v>
      </c>
      <c r="R36" s="163">
        <f t="shared" si="51"/>
        <v>0</v>
      </c>
      <c r="S36" s="163">
        <f t="shared" si="51"/>
        <v>0</v>
      </c>
      <c r="T36" s="163">
        <f t="shared" si="51"/>
        <v>0</v>
      </c>
      <c r="U36" s="163">
        <f t="shared" si="51"/>
        <v>0</v>
      </c>
      <c r="V36" s="163">
        <f t="shared" si="51"/>
        <v>0</v>
      </c>
      <c r="W36" s="163">
        <f t="shared" si="51"/>
        <v>0</v>
      </c>
      <c r="X36" s="163">
        <f t="shared" si="51"/>
        <v>0</v>
      </c>
      <c r="Y36" s="163">
        <f t="shared" si="51"/>
        <v>0</v>
      </c>
      <c r="Z36" s="163">
        <f t="shared" si="51"/>
        <v>0</v>
      </c>
      <c r="AA36" s="163">
        <f t="shared" si="51"/>
        <v>0</v>
      </c>
      <c r="AB36" s="163">
        <f t="shared" si="51"/>
        <v>0</v>
      </c>
      <c r="AC36" s="163">
        <f t="shared" si="51"/>
        <v>0</v>
      </c>
      <c r="AD36" s="163">
        <f t="shared" si="51"/>
        <v>0</v>
      </c>
      <c r="AE36" s="163">
        <f t="shared" si="51"/>
        <v>0</v>
      </c>
      <c r="AF36" s="163">
        <f t="shared" si="51"/>
        <v>0</v>
      </c>
      <c r="AG36" s="163">
        <f t="shared" si="51"/>
        <v>0</v>
      </c>
      <c r="AH36" s="163">
        <f t="shared" si="51"/>
        <v>0</v>
      </c>
      <c r="AI36" s="163">
        <f t="shared" si="51"/>
        <v>0</v>
      </c>
      <c r="AJ36" s="163">
        <f t="shared" si="51"/>
        <v>0</v>
      </c>
      <c r="AK36" s="163">
        <f t="shared" si="51"/>
        <v>0</v>
      </c>
      <c r="AL36" s="163">
        <f t="shared" si="51"/>
        <v>0</v>
      </c>
      <c r="AM36" s="163">
        <f t="shared" si="51"/>
        <v>0</v>
      </c>
      <c r="AN36" s="163">
        <f t="shared" si="51"/>
        <v>0</v>
      </c>
      <c r="AO36" s="163">
        <f t="shared" si="51"/>
        <v>0</v>
      </c>
      <c r="AP36" s="163">
        <f t="shared" si="51"/>
        <v>0</v>
      </c>
      <c r="AQ36" s="163">
        <f t="shared" si="51"/>
        <v>0</v>
      </c>
      <c r="AR36" s="163">
        <f t="shared" si="51"/>
        <v>0</v>
      </c>
      <c r="AS36" s="163">
        <f t="shared" si="51"/>
        <v>0</v>
      </c>
      <c r="AT36" s="163">
        <f t="shared" si="51"/>
        <v>0</v>
      </c>
      <c r="AU36" s="163">
        <f t="shared" si="51"/>
        <v>0</v>
      </c>
      <c r="AV36" s="163">
        <f t="shared" si="51"/>
        <v>0</v>
      </c>
      <c r="AW36" s="163">
        <f t="shared" si="51"/>
        <v>0</v>
      </c>
      <c r="AX36" s="163">
        <f t="shared" si="51"/>
        <v>0</v>
      </c>
      <c r="AY36" s="163">
        <f t="shared" si="51"/>
        <v>0</v>
      </c>
      <c r="AZ36" s="163">
        <f t="shared" si="51"/>
        <v>0</v>
      </c>
      <c r="BA36" s="163">
        <f t="shared" si="51"/>
        <v>0</v>
      </c>
      <c r="BB36" s="310"/>
      <c r="BC36" s="299"/>
    </row>
    <row r="37" spans="1:55" ht="49.5" customHeight="1">
      <c r="A37" s="288"/>
      <c r="B37" s="287"/>
      <c r="C37" s="287"/>
      <c r="D37" s="172" t="s">
        <v>2</v>
      </c>
      <c r="E37" s="165">
        <f t="shared" si="49"/>
        <v>0</v>
      </c>
      <c r="F37" s="165">
        <f t="shared" si="50"/>
        <v>0</v>
      </c>
      <c r="G37" s="163"/>
      <c r="H37" s="163">
        <f t="shared" ref="H37:BA37" si="52">H44+H51+H58+H65+H72+H79+H86+H93+H100+H107+H114+H121+H128+H135+H142+H149+H156+H163+H170</f>
        <v>0</v>
      </c>
      <c r="I37" s="163">
        <f t="shared" si="52"/>
        <v>0</v>
      </c>
      <c r="J37" s="163">
        <f t="shared" si="52"/>
        <v>0</v>
      </c>
      <c r="K37" s="163">
        <f t="shared" si="52"/>
        <v>0</v>
      </c>
      <c r="L37" s="163">
        <f t="shared" si="52"/>
        <v>0</v>
      </c>
      <c r="M37" s="163">
        <f t="shared" si="52"/>
        <v>0</v>
      </c>
      <c r="N37" s="163">
        <f t="shared" si="52"/>
        <v>0</v>
      </c>
      <c r="O37" s="163">
        <f t="shared" si="52"/>
        <v>0</v>
      </c>
      <c r="P37" s="163">
        <f t="shared" si="52"/>
        <v>0</v>
      </c>
      <c r="Q37" s="163">
        <f t="shared" si="52"/>
        <v>0</v>
      </c>
      <c r="R37" s="163">
        <f t="shared" si="52"/>
        <v>0</v>
      </c>
      <c r="S37" s="163">
        <f t="shared" si="52"/>
        <v>0</v>
      </c>
      <c r="T37" s="163">
        <f t="shared" si="52"/>
        <v>0</v>
      </c>
      <c r="U37" s="163">
        <f t="shared" si="52"/>
        <v>0</v>
      </c>
      <c r="V37" s="163">
        <f t="shared" si="52"/>
        <v>0</v>
      </c>
      <c r="W37" s="163">
        <f t="shared" si="52"/>
        <v>0</v>
      </c>
      <c r="X37" s="163">
        <f t="shared" si="52"/>
        <v>0</v>
      </c>
      <c r="Y37" s="163">
        <f t="shared" si="52"/>
        <v>0</v>
      </c>
      <c r="Z37" s="163">
        <f t="shared" si="52"/>
        <v>0</v>
      </c>
      <c r="AA37" s="163">
        <f t="shared" si="52"/>
        <v>0</v>
      </c>
      <c r="AB37" s="163">
        <f t="shared" si="52"/>
        <v>0</v>
      </c>
      <c r="AC37" s="163">
        <f t="shared" si="52"/>
        <v>0</v>
      </c>
      <c r="AD37" s="163">
        <f t="shared" si="52"/>
        <v>0</v>
      </c>
      <c r="AE37" s="163">
        <f t="shared" si="52"/>
        <v>0</v>
      </c>
      <c r="AF37" s="163">
        <f t="shared" si="52"/>
        <v>0</v>
      </c>
      <c r="AG37" s="163">
        <f t="shared" si="52"/>
        <v>0</v>
      </c>
      <c r="AH37" s="163">
        <f t="shared" si="52"/>
        <v>0</v>
      </c>
      <c r="AI37" s="163">
        <f t="shared" si="52"/>
        <v>0</v>
      </c>
      <c r="AJ37" s="163">
        <f t="shared" si="52"/>
        <v>0</v>
      </c>
      <c r="AK37" s="163">
        <f t="shared" si="52"/>
        <v>0</v>
      </c>
      <c r="AL37" s="163">
        <f t="shared" si="52"/>
        <v>0</v>
      </c>
      <c r="AM37" s="163">
        <f t="shared" si="52"/>
        <v>0</v>
      </c>
      <c r="AN37" s="163">
        <f t="shared" si="52"/>
        <v>0</v>
      </c>
      <c r="AO37" s="163">
        <f t="shared" si="52"/>
        <v>0</v>
      </c>
      <c r="AP37" s="163">
        <f t="shared" si="52"/>
        <v>0</v>
      </c>
      <c r="AQ37" s="163">
        <f t="shared" si="52"/>
        <v>0</v>
      </c>
      <c r="AR37" s="163">
        <f t="shared" si="52"/>
        <v>0</v>
      </c>
      <c r="AS37" s="163">
        <f t="shared" si="52"/>
        <v>0</v>
      </c>
      <c r="AT37" s="163">
        <f t="shared" si="52"/>
        <v>0</v>
      </c>
      <c r="AU37" s="163">
        <f t="shared" si="52"/>
        <v>0</v>
      </c>
      <c r="AV37" s="163">
        <f t="shared" si="52"/>
        <v>0</v>
      </c>
      <c r="AW37" s="163">
        <f t="shared" si="52"/>
        <v>0</v>
      </c>
      <c r="AX37" s="163">
        <f t="shared" si="52"/>
        <v>0</v>
      </c>
      <c r="AY37" s="163">
        <f t="shared" si="52"/>
        <v>0</v>
      </c>
      <c r="AZ37" s="163">
        <f t="shared" si="52"/>
        <v>0</v>
      </c>
      <c r="BA37" s="163">
        <f t="shared" si="52"/>
        <v>0</v>
      </c>
      <c r="BB37" s="310"/>
      <c r="BC37" s="299"/>
    </row>
    <row r="38" spans="1:55" ht="21.75" customHeight="1">
      <c r="A38" s="288"/>
      <c r="B38" s="287"/>
      <c r="C38" s="287"/>
      <c r="D38" s="224" t="s">
        <v>268</v>
      </c>
      <c r="E38" s="165">
        <f t="shared" ref="E38:E41" si="53">H38+K38+N38+Q38+T38+W38+Z38+AE38+AJ38+AO38+AT38+AY38</f>
        <v>143972.47714999999</v>
      </c>
      <c r="F38" s="165">
        <f t="shared" ref="F38:F41" si="54">I38+L38+O38+R38+U38+X38+AA38+AF38+AK38+AP38+AU38+AZ38</f>
        <v>85333.566590000002</v>
      </c>
      <c r="G38" s="163">
        <f t="shared" ref="G38:G39" si="55">F38*100/E38</f>
        <v>59.270749714956892</v>
      </c>
      <c r="H38" s="163">
        <f t="shared" ref="H38:BA38" si="56">H45+H52+H59+H66+H73+H80+H87+H94+H101+H108+H115+H122+H129+H136+H143+H150+H157+H164+H171</f>
        <v>0</v>
      </c>
      <c r="I38" s="163">
        <f t="shared" si="56"/>
        <v>0</v>
      </c>
      <c r="J38" s="163">
        <f t="shared" si="56"/>
        <v>0</v>
      </c>
      <c r="K38" s="163">
        <f t="shared" si="56"/>
        <v>0</v>
      </c>
      <c r="L38" s="163">
        <f t="shared" si="56"/>
        <v>0</v>
      </c>
      <c r="M38" s="163">
        <f t="shared" si="56"/>
        <v>0</v>
      </c>
      <c r="N38" s="163">
        <f t="shared" si="56"/>
        <v>10667.32331</v>
      </c>
      <c r="O38" s="163">
        <f t="shared" si="56"/>
        <v>10667.32331</v>
      </c>
      <c r="P38" s="163">
        <f t="shared" si="56"/>
        <v>0</v>
      </c>
      <c r="Q38" s="163">
        <f t="shared" si="56"/>
        <v>0</v>
      </c>
      <c r="R38" s="163">
        <f t="shared" si="56"/>
        <v>0</v>
      </c>
      <c r="S38" s="163">
        <f t="shared" si="56"/>
        <v>0</v>
      </c>
      <c r="T38" s="163">
        <f t="shared" si="56"/>
        <v>5688.46036</v>
      </c>
      <c r="U38" s="163">
        <f t="shared" si="56"/>
        <v>5688.46036</v>
      </c>
      <c r="V38" s="163">
        <f t="shared" si="56"/>
        <v>0</v>
      </c>
      <c r="W38" s="163">
        <f t="shared" si="56"/>
        <v>38522.58786</v>
      </c>
      <c r="X38" s="163">
        <f t="shared" si="56"/>
        <v>38522.58786</v>
      </c>
      <c r="Y38" s="163">
        <f t="shared" si="56"/>
        <v>0</v>
      </c>
      <c r="Z38" s="163">
        <f t="shared" si="56"/>
        <v>137.88381999999999</v>
      </c>
      <c r="AA38" s="163">
        <f t="shared" si="56"/>
        <v>137.88381999999999</v>
      </c>
      <c r="AB38" s="163">
        <f t="shared" si="56"/>
        <v>0</v>
      </c>
      <c r="AC38" s="163">
        <f t="shared" si="56"/>
        <v>0</v>
      </c>
      <c r="AD38" s="163">
        <f t="shared" si="56"/>
        <v>0</v>
      </c>
      <c r="AE38" s="163">
        <f t="shared" si="56"/>
        <v>4868.3934500000005</v>
      </c>
      <c r="AF38" s="163">
        <f t="shared" si="56"/>
        <v>4868.3934500000005</v>
      </c>
      <c r="AG38" s="163">
        <f t="shared" si="56"/>
        <v>0</v>
      </c>
      <c r="AH38" s="163">
        <f t="shared" si="56"/>
        <v>0</v>
      </c>
      <c r="AI38" s="163">
        <f t="shared" si="56"/>
        <v>0</v>
      </c>
      <c r="AJ38" s="163">
        <f t="shared" si="56"/>
        <v>18260.15048</v>
      </c>
      <c r="AK38" s="163">
        <f t="shared" si="56"/>
        <v>18260.15048</v>
      </c>
      <c r="AL38" s="163">
        <f t="shared" si="56"/>
        <v>0</v>
      </c>
      <c r="AM38" s="163">
        <f t="shared" si="56"/>
        <v>0</v>
      </c>
      <c r="AN38" s="163">
        <f t="shared" si="56"/>
        <v>0</v>
      </c>
      <c r="AO38" s="163">
        <f t="shared" si="56"/>
        <v>156.88862</v>
      </c>
      <c r="AP38" s="163">
        <f t="shared" si="56"/>
        <v>156.88862</v>
      </c>
      <c r="AQ38" s="163">
        <f t="shared" si="56"/>
        <v>0</v>
      </c>
      <c r="AR38" s="163">
        <f t="shared" si="56"/>
        <v>0</v>
      </c>
      <c r="AS38" s="163">
        <f t="shared" si="56"/>
        <v>0</v>
      </c>
      <c r="AT38" s="163">
        <f t="shared" si="56"/>
        <v>318.96038999999996</v>
      </c>
      <c r="AU38" s="163">
        <f t="shared" si="56"/>
        <v>318.96038999999996</v>
      </c>
      <c r="AV38" s="163">
        <f t="shared" si="56"/>
        <v>0</v>
      </c>
      <c r="AW38" s="163">
        <f t="shared" si="56"/>
        <v>0</v>
      </c>
      <c r="AX38" s="163">
        <f t="shared" si="56"/>
        <v>0</v>
      </c>
      <c r="AY38" s="163">
        <f t="shared" si="56"/>
        <v>65351.828859999994</v>
      </c>
      <c r="AZ38" s="163">
        <f t="shared" si="56"/>
        <v>6712.9182999999994</v>
      </c>
      <c r="BA38" s="163">
        <f t="shared" si="56"/>
        <v>0</v>
      </c>
      <c r="BB38" s="310"/>
      <c r="BC38" s="299"/>
    </row>
    <row r="39" spans="1:55" ht="80.25" customHeight="1">
      <c r="A39" s="288"/>
      <c r="B39" s="287"/>
      <c r="C39" s="287"/>
      <c r="D39" s="224" t="s">
        <v>274</v>
      </c>
      <c r="E39" s="165">
        <f t="shared" si="53"/>
        <v>137262.10262000002</v>
      </c>
      <c r="F39" s="165">
        <f t="shared" si="54"/>
        <v>81337.335150000014</v>
      </c>
      <c r="G39" s="163">
        <f t="shared" si="55"/>
        <v>59.256949731548566</v>
      </c>
      <c r="H39" s="163">
        <f t="shared" ref="H39:BA39" si="57">H46+H53+H60+H67+H74+H81+H88+H95+H102+H109+H116+H123+H130+H137+H144+H151+H158+H165+H172</f>
        <v>0</v>
      </c>
      <c r="I39" s="163">
        <f t="shared" si="57"/>
        <v>0</v>
      </c>
      <c r="J39" s="163">
        <f t="shared" si="57"/>
        <v>0</v>
      </c>
      <c r="K39" s="163">
        <f t="shared" si="57"/>
        <v>0</v>
      </c>
      <c r="L39" s="163">
        <f t="shared" si="57"/>
        <v>0</v>
      </c>
      <c r="M39" s="163">
        <f t="shared" si="57"/>
        <v>0</v>
      </c>
      <c r="N39" s="163">
        <f t="shared" si="57"/>
        <v>9176.22516</v>
      </c>
      <c r="O39" s="163">
        <f t="shared" si="57"/>
        <v>9176.22516</v>
      </c>
      <c r="P39" s="163">
        <f t="shared" si="57"/>
        <v>0</v>
      </c>
      <c r="Q39" s="163">
        <f t="shared" si="57"/>
        <v>0</v>
      </c>
      <c r="R39" s="163">
        <f t="shared" si="57"/>
        <v>0</v>
      </c>
      <c r="S39" s="163">
        <f t="shared" si="57"/>
        <v>0</v>
      </c>
      <c r="T39" s="163">
        <f t="shared" si="57"/>
        <v>5688.46036</v>
      </c>
      <c r="U39" s="163">
        <f t="shared" si="57"/>
        <v>5688.46036</v>
      </c>
      <c r="V39" s="163">
        <f t="shared" si="57"/>
        <v>0</v>
      </c>
      <c r="W39" s="163">
        <f t="shared" si="57"/>
        <v>37168.207369999996</v>
      </c>
      <c r="X39" s="163">
        <f t="shared" si="57"/>
        <v>37168.207369999996</v>
      </c>
      <c r="Y39" s="163">
        <f t="shared" si="57"/>
        <v>0</v>
      </c>
      <c r="Z39" s="163">
        <f t="shared" si="57"/>
        <v>0</v>
      </c>
      <c r="AA39" s="163">
        <f t="shared" si="57"/>
        <v>0</v>
      </c>
      <c r="AB39" s="163">
        <f t="shared" si="57"/>
        <v>0</v>
      </c>
      <c r="AC39" s="163">
        <f t="shared" si="57"/>
        <v>0</v>
      </c>
      <c r="AD39" s="163">
        <f t="shared" si="57"/>
        <v>0</v>
      </c>
      <c r="AE39" s="163">
        <f t="shared" si="57"/>
        <v>4734.6227600000002</v>
      </c>
      <c r="AF39" s="163">
        <f t="shared" si="57"/>
        <v>4734.6227600000002</v>
      </c>
      <c r="AG39" s="163">
        <f t="shared" si="57"/>
        <v>0</v>
      </c>
      <c r="AH39" s="163">
        <f t="shared" si="57"/>
        <v>0</v>
      </c>
      <c r="AI39" s="163">
        <f t="shared" si="57"/>
        <v>0</v>
      </c>
      <c r="AJ39" s="163">
        <f t="shared" si="57"/>
        <v>18260.15048</v>
      </c>
      <c r="AK39" s="163">
        <f t="shared" si="57"/>
        <v>18260.15048</v>
      </c>
      <c r="AL39" s="163">
        <f t="shared" si="57"/>
        <v>0</v>
      </c>
      <c r="AM39" s="163">
        <f t="shared" si="57"/>
        <v>0</v>
      </c>
      <c r="AN39" s="163">
        <f t="shared" si="57"/>
        <v>0</v>
      </c>
      <c r="AO39" s="163">
        <f t="shared" si="57"/>
        <v>81.31062</v>
      </c>
      <c r="AP39" s="163">
        <f t="shared" si="57"/>
        <v>81.31062</v>
      </c>
      <c r="AQ39" s="163">
        <f t="shared" si="57"/>
        <v>0</v>
      </c>
      <c r="AR39" s="163">
        <f t="shared" si="57"/>
        <v>0</v>
      </c>
      <c r="AS39" s="163">
        <f t="shared" si="57"/>
        <v>0</v>
      </c>
      <c r="AT39" s="163">
        <f t="shared" si="57"/>
        <v>174.83099999999999</v>
      </c>
      <c r="AU39" s="163">
        <f t="shared" si="57"/>
        <v>174.83099999999999</v>
      </c>
      <c r="AV39" s="163">
        <f t="shared" si="57"/>
        <v>0</v>
      </c>
      <c r="AW39" s="163">
        <f t="shared" si="57"/>
        <v>0</v>
      </c>
      <c r="AX39" s="163">
        <f t="shared" si="57"/>
        <v>0</v>
      </c>
      <c r="AY39" s="163">
        <f t="shared" si="57"/>
        <v>61978.294869999998</v>
      </c>
      <c r="AZ39" s="163">
        <f t="shared" si="57"/>
        <v>6053.5274000000009</v>
      </c>
      <c r="BA39" s="163">
        <f t="shared" si="57"/>
        <v>0</v>
      </c>
      <c r="BB39" s="310"/>
      <c r="BC39" s="299"/>
    </row>
    <row r="40" spans="1:55" ht="21.75" customHeight="1">
      <c r="A40" s="288"/>
      <c r="B40" s="287"/>
      <c r="C40" s="287"/>
      <c r="D40" s="224" t="s">
        <v>269</v>
      </c>
      <c r="E40" s="165">
        <f t="shared" si="53"/>
        <v>0</v>
      </c>
      <c r="F40" s="165">
        <f>I40+L40+O40+R40+U40+X40+AA40+AF40+AK40+AP40+AU40+AZ40</f>
        <v>0</v>
      </c>
      <c r="G40" s="163"/>
      <c r="H40" s="163">
        <f t="shared" ref="H40:BA40" si="58">H47+H54+H61+H68+H75+H82+H89+H96+H103+H110+H117+H124+H131+H138+H145+H152</f>
        <v>0</v>
      </c>
      <c r="I40" s="163">
        <f t="shared" si="58"/>
        <v>0</v>
      </c>
      <c r="J40" s="163">
        <f t="shared" si="58"/>
        <v>0</v>
      </c>
      <c r="K40" s="163">
        <f t="shared" si="58"/>
        <v>0</v>
      </c>
      <c r="L40" s="163">
        <f t="shared" si="58"/>
        <v>0</v>
      </c>
      <c r="M40" s="163">
        <f t="shared" si="58"/>
        <v>0</v>
      </c>
      <c r="N40" s="163">
        <f t="shared" si="58"/>
        <v>0</v>
      </c>
      <c r="O40" s="163">
        <f t="shared" si="58"/>
        <v>0</v>
      </c>
      <c r="P40" s="163">
        <f t="shared" si="58"/>
        <v>0</v>
      </c>
      <c r="Q40" s="163">
        <f t="shared" si="58"/>
        <v>0</v>
      </c>
      <c r="R40" s="163">
        <f t="shared" si="58"/>
        <v>0</v>
      </c>
      <c r="S40" s="163">
        <f t="shared" si="58"/>
        <v>0</v>
      </c>
      <c r="T40" s="163">
        <f t="shared" si="58"/>
        <v>0</v>
      </c>
      <c r="U40" s="163">
        <f t="shared" si="58"/>
        <v>0</v>
      </c>
      <c r="V40" s="163">
        <f t="shared" si="58"/>
        <v>0</v>
      </c>
      <c r="W40" s="163">
        <f t="shared" si="58"/>
        <v>0</v>
      </c>
      <c r="X40" s="163">
        <f t="shared" si="58"/>
        <v>0</v>
      </c>
      <c r="Y40" s="163">
        <f t="shared" si="58"/>
        <v>0</v>
      </c>
      <c r="Z40" s="163">
        <f t="shared" si="58"/>
        <v>0</v>
      </c>
      <c r="AA40" s="163">
        <f t="shared" si="58"/>
        <v>0</v>
      </c>
      <c r="AB40" s="163">
        <f t="shared" si="58"/>
        <v>0</v>
      </c>
      <c r="AC40" s="163">
        <f t="shared" si="58"/>
        <v>0</v>
      </c>
      <c r="AD40" s="163">
        <f t="shared" si="58"/>
        <v>0</v>
      </c>
      <c r="AE40" s="163">
        <f t="shared" si="58"/>
        <v>0</v>
      </c>
      <c r="AF40" s="163">
        <f t="shared" si="58"/>
        <v>0</v>
      </c>
      <c r="AG40" s="163">
        <f t="shared" si="58"/>
        <v>0</v>
      </c>
      <c r="AH40" s="163">
        <f t="shared" si="58"/>
        <v>0</v>
      </c>
      <c r="AI40" s="163">
        <f t="shared" si="58"/>
        <v>0</v>
      </c>
      <c r="AJ40" s="163">
        <f t="shared" si="58"/>
        <v>0</v>
      </c>
      <c r="AK40" s="163">
        <f t="shared" si="58"/>
        <v>0</v>
      </c>
      <c r="AL40" s="163">
        <f t="shared" si="58"/>
        <v>0</v>
      </c>
      <c r="AM40" s="163">
        <f t="shared" si="58"/>
        <v>0</v>
      </c>
      <c r="AN40" s="163">
        <f t="shared" si="58"/>
        <v>0</v>
      </c>
      <c r="AO40" s="163">
        <f t="shared" si="58"/>
        <v>0</v>
      </c>
      <c r="AP40" s="163">
        <f t="shared" si="58"/>
        <v>0</v>
      </c>
      <c r="AQ40" s="163">
        <f t="shared" si="58"/>
        <v>0</v>
      </c>
      <c r="AR40" s="163">
        <f t="shared" si="58"/>
        <v>0</v>
      </c>
      <c r="AS40" s="163">
        <f t="shared" si="58"/>
        <v>0</v>
      </c>
      <c r="AT40" s="163">
        <f t="shared" si="58"/>
        <v>0</v>
      </c>
      <c r="AU40" s="163">
        <f t="shared" si="58"/>
        <v>0</v>
      </c>
      <c r="AV40" s="163">
        <f t="shared" si="58"/>
        <v>0</v>
      </c>
      <c r="AW40" s="163">
        <f t="shared" si="58"/>
        <v>0</v>
      </c>
      <c r="AX40" s="163">
        <f t="shared" si="58"/>
        <v>0</v>
      </c>
      <c r="AY40" s="163">
        <f t="shared" si="58"/>
        <v>0</v>
      </c>
      <c r="AZ40" s="163">
        <f t="shared" si="58"/>
        <v>0</v>
      </c>
      <c r="BA40" s="163">
        <f t="shared" si="58"/>
        <v>0</v>
      </c>
      <c r="BB40" s="310"/>
      <c r="BC40" s="299"/>
    </row>
    <row r="41" spans="1:55" ht="33.75" customHeight="1">
      <c r="A41" s="288"/>
      <c r="B41" s="287"/>
      <c r="C41" s="287"/>
      <c r="D41" s="228" t="s">
        <v>43</v>
      </c>
      <c r="E41" s="165">
        <f t="shared" si="53"/>
        <v>0</v>
      </c>
      <c r="F41" s="165">
        <f t="shared" si="54"/>
        <v>0</v>
      </c>
      <c r="G41" s="163"/>
      <c r="H41" s="163">
        <f t="shared" ref="H41:BA41" si="59">H48+H55+H62+H69+H76+H83+H90+H97+H104+H111+H118+H125+H132+H139+H146+H153</f>
        <v>0</v>
      </c>
      <c r="I41" s="163">
        <f t="shared" si="59"/>
        <v>0</v>
      </c>
      <c r="J41" s="163">
        <f t="shared" si="59"/>
        <v>0</v>
      </c>
      <c r="K41" s="163">
        <f t="shared" si="59"/>
        <v>0</v>
      </c>
      <c r="L41" s="163">
        <f t="shared" si="59"/>
        <v>0</v>
      </c>
      <c r="M41" s="163">
        <f t="shared" si="59"/>
        <v>0</v>
      </c>
      <c r="N41" s="163">
        <f t="shared" si="59"/>
        <v>0</v>
      </c>
      <c r="O41" s="163">
        <f t="shared" si="59"/>
        <v>0</v>
      </c>
      <c r="P41" s="163">
        <f t="shared" si="59"/>
        <v>0</v>
      </c>
      <c r="Q41" s="163">
        <f t="shared" si="59"/>
        <v>0</v>
      </c>
      <c r="R41" s="163">
        <f t="shared" si="59"/>
        <v>0</v>
      </c>
      <c r="S41" s="163">
        <f t="shared" si="59"/>
        <v>0</v>
      </c>
      <c r="T41" s="163">
        <f t="shared" si="59"/>
        <v>0</v>
      </c>
      <c r="U41" s="163">
        <f t="shared" si="59"/>
        <v>0</v>
      </c>
      <c r="V41" s="163">
        <f t="shared" si="59"/>
        <v>0</v>
      </c>
      <c r="W41" s="163">
        <f t="shared" si="59"/>
        <v>0</v>
      </c>
      <c r="X41" s="163">
        <f t="shared" si="59"/>
        <v>0</v>
      </c>
      <c r="Y41" s="163">
        <f t="shared" si="59"/>
        <v>0</v>
      </c>
      <c r="Z41" s="163">
        <f t="shared" si="59"/>
        <v>0</v>
      </c>
      <c r="AA41" s="163">
        <f t="shared" si="59"/>
        <v>0</v>
      </c>
      <c r="AB41" s="163">
        <f t="shared" si="59"/>
        <v>0</v>
      </c>
      <c r="AC41" s="163">
        <f t="shared" si="59"/>
        <v>0</v>
      </c>
      <c r="AD41" s="163">
        <f t="shared" si="59"/>
        <v>0</v>
      </c>
      <c r="AE41" s="163">
        <f t="shared" si="59"/>
        <v>0</v>
      </c>
      <c r="AF41" s="163">
        <f t="shared" si="59"/>
        <v>0</v>
      </c>
      <c r="AG41" s="163">
        <f t="shared" si="59"/>
        <v>0</v>
      </c>
      <c r="AH41" s="163">
        <f t="shared" si="59"/>
        <v>0</v>
      </c>
      <c r="AI41" s="163">
        <f t="shared" si="59"/>
        <v>0</v>
      </c>
      <c r="AJ41" s="163">
        <f t="shared" si="59"/>
        <v>0</v>
      </c>
      <c r="AK41" s="163">
        <f t="shared" si="59"/>
        <v>0</v>
      </c>
      <c r="AL41" s="163">
        <f t="shared" si="59"/>
        <v>0</v>
      </c>
      <c r="AM41" s="163">
        <f t="shared" si="59"/>
        <v>0</v>
      </c>
      <c r="AN41" s="163">
        <f t="shared" si="59"/>
        <v>0</v>
      </c>
      <c r="AO41" s="163">
        <f t="shared" si="59"/>
        <v>0</v>
      </c>
      <c r="AP41" s="163">
        <f t="shared" si="59"/>
        <v>0</v>
      </c>
      <c r="AQ41" s="163">
        <f t="shared" si="59"/>
        <v>0</v>
      </c>
      <c r="AR41" s="163">
        <f t="shared" si="59"/>
        <v>0</v>
      </c>
      <c r="AS41" s="163">
        <f t="shared" si="59"/>
        <v>0</v>
      </c>
      <c r="AT41" s="163">
        <f t="shared" si="59"/>
        <v>0</v>
      </c>
      <c r="AU41" s="163">
        <f t="shared" si="59"/>
        <v>0</v>
      </c>
      <c r="AV41" s="163">
        <f t="shared" si="59"/>
        <v>0</v>
      </c>
      <c r="AW41" s="163">
        <f t="shared" si="59"/>
        <v>0</v>
      </c>
      <c r="AX41" s="163">
        <f t="shared" si="59"/>
        <v>0</v>
      </c>
      <c r="AY41" s="163">
        <f t="shared" si="59"/>
        <v>0</v>
      </c>
      <c r="AZ41" s="163">
        <f t="shared" si="59"/>
        <v>0</v>
      </c>
      <c r="BA41" s="163">
        <f t="shared" si="59"/>
        <v>0</v>
      </c>
      <c r="BB41" s="311"/>
      <c r="BC41" s="299"/>
    </row>
    <row r="42" spans="1:55" ht="18.75" customHeight="1">
      <c r="A42" s="288" t="s">
        <v>329</v>
      </c>
      <c r="B42" s="287" t="s">
        <v>280</v>
      </c>
      <c r="C42" s="287"/>
      <c r="D42" s="150" t="s">
        <v>41</v>
      </c>
      <c r="E42" s="165">
        <f t="shared" ref="E42:E97" si="60">H42+K42+N42+Q42+T42+W42+Z42+AE42+AJ42+AO42+AT42+AY42</f>
        <v>15932.006679999999</v>
      </c>
      <c r="F42" s="165">
        <f t="shared" ref="F42:F97" si="61">I42+L42+O42+R42+U42+X42+AA42+AF42+AK42+AP42+AU42+AZ42</f>
        <v>12457.01525</v>
      </c>
      <c r="G42" s="163">
        <f t="shared" ref="G42" si="62">F42*100/E42</f>
        <v>78.188614279441182</v>
      </c>
      <c r="H42" s="165">
        <f>H43+H44+H45</f>
        <v>0</v>
      </c>
      <c r="I42" s="165">
        <f t="shared" ref="I42:BA42" si="63">I43+I44+I45</f>
        <v>0</v>
      </c>
      <c r="J42" s="165">
        <f t="shared" si="63"/>
        <v>0</v>
      </c>
      <c r="K42" s="165">
        <f t="shared" si="63"/>
        <v>0</v>
      </c>
      <c r="L42" s="165">
        <f t="shared" si="63"/>
        <v>0</v>
      </c>
      <c r="M42" s="165">
        <f t="shared" si="63"/>
        <v>0</v>
      </c>
      <c r="N42" s="165">
        <f t="shared" si="63"/>
        <v>0</v>
      </c>
      <c r="O42" s="165">
        <f t="shared" si="63"/>
        <v>0</v>
      </c>
      <c r="P42" s="165">
        <f t="shared" si="63"/>
        <v>0</v>
      </c>
      <c r="Q42" s="165">
        <f t="shared" si="63"/>
        <v>0</v>
      </c>
      <c r="R42" s="165">
        <f t="shared" si="63"/>
        <v>0</v>
      </c>
      <c r="S42" s="165">
        <f t="shared" si="63"/>
        <v>0</v>
      </c>
      <c r="T42" s="165">
        <f t="shared" si="63"/>
        <v>0</v>
      </c>
      <c r="U42" s="165">
        <f t="shared" si="63"/>
        <v>0</v>
      </c>
      <c r="V42" s="165">
        <f t="shared" si="63"/>
        <v>0</v>
      </c>
      <c r="W42" s="165">
        <f t="shared" si="63"/>
        <v>0</v>
      </c>
      <c r="X42" s="165">
        <f t="shared" si="63"/>
        <v>0</v>
      </c>
      <c r="Y42" s="165">
        <f t="shared" si="63"/>
        <v>0</v>
      </c>
      <c r="Z42" s="165">
        <f t="shared" si="63"/>
        <v>0</v>
      </c>
      <c r="AA42" s="165">
        <f t="shared" si="63"/>
        <v>0</v>
      </c>
      <c r="AB42" s="165">
        <f t="shared" si="63"/>
        <v>0</v>
      </c>
      <c r="AC42" s="165">
        <f t="shared" si="63"/>
        <v>0</v>
      </c>
      <c r="AD42" s="165">
        <f t="shared" si="63"/>
        <v>0</v>
      </c>
      <c r="AE42" s="165">
        <f t="shared" si="63"/>
        <v>1275.3876600000001</v>
      </c>
      <c r="AF42" s="165">
        <f t="shared" si="63"/>
        <v>1275.3876600000001</v>
      </c>
      <c r="AG42" s="165">
        <f t="shared" si="63"/>
        <v>0</v>
      </c>
      <c r="AH42" s="165">
        <f t="shared" si="63"/>
        <v>0</v>
      </c>
      <c r="AI42" s="165">
        <f t="shared" si="63"/>
        <v>0</v>
      </c>
      <c r="AJ42" s="165">
        <f t="shared" si="63"/>
        <v>9848.7114799999999</v>
      </c>
      <c r="AK42" s="165">
        <f t="shared" si="63"/>
        <v>9848.7114799999999</v>
      </c>
      <c r="AL42" s="165">
        <f t="shared" si="63"/>
        <v>0</v>
      </c>
      <c r="AM42" s="165">
        <f t="shared" si="63"/>
        <v>0</v>
      </c>
      <c r="AN42" s="165">
        <f t="shared" si="63"/>
        <v>0</v>
      </c>
      <c r="AO42" s="165">
        <f t="shared" si="63"/>
        <v>81.31</v>
      </c>
      <c r="AP42" s="165">
        <f t="shared" si="63"/>
        <v>81.31</v>
      </c>
      <c r="AQ42" s="165">
        <f t="shared" si="63"/>
        <v>0</v>
      </c>
      <c r="AR42" s="165">
        <f t="shared" si="63"/>
        <v>0</v>
      </c>
      <c r="AS42" s="165">
        <f t="shared" si="63"/>
        <v>0</v>
      </c>
      <c r="AT42" s="165">
        <f t="shared" si="63"/>
        <v>174.83099999999999</v>
      </c>
      <c r="AU42" s="165">
        <f t="shared" si="63"/>
        <v>174.83099999999999</v>
      </c>
      <c r="AV42" s="165">
        <f t="shared" si="63"/>
        <v>0</v>
      </c>
      <c r="AW42" s="165">
        <f t="shared" si="63"/>
        <v>0</v>
      </c>
      <c r="AX42" s="165">
        <f t="shared" si="63"/>
        <v>0</v>
      </c>
      <c r="AY42" s="165">
        <f t="shared" si="63"/>
        <v>4551.7665399999996</v>
      </c>
      <c r="AZ42" s="165">
        <f t="shared" si="63"/>
        <v>1076.77511</v>
      </c>
      <c r="BA42" s="165">
        <f t="shared" si="63"/>
        <v>0</v>
      </c>
      <c r="BB42" s="165"/>
      <c r="BC42" s="299"/>
    </row>
    <row r="43" spans="1:55" ht="31.2">
      <c r="A43" s="288"/>
      <c r="B43" s="287"/>
      <c r="C43" s="287"/>
      <c r="D43" s="148" t="s">
        <v>37</v>
      </c>
      <c r="E43" s="165">
        <f t="shared" si="60"/>
        <v>0</v>
      </c>
      <c r="F43" s="165">
        <f t="shared" si="61"/>
        <v>0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299"/>
    </row>
    <row r="44" spans="1:55" ht="49.5" customHeight="1">
      <c r="A44" s="288"/>
      <c r="B44" s="287"/>
      <c r="C44" s="287"/>
      <c r="D44" s="172" t="s">
        <v>2</v>
      </c>
      <c r="E44" s="165">
        <f t="shared" si="60"/>
        <v>0</v>
      </c>
      <c r="F44" s="165">
        <f t="shared" si="61"/>
        <v>0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299"/>
    </row>
    <row r="45" spans="1:55" ht="21.75" customHeight="1">
      <c r="A45" s="288"/>
      <c r="B45" s="287"/>
      <c r="C45" s="287"/>
      <c r="D45" s="224" t="s">
        <v>268</v>
      </c>
      <c r="E45" s="165">
        <f t="shared" si="60"/>
        <v>15932.006679999999</v>
      </c>
      <c r="F45" s="165">
        <f t="shared" si="61"/>
        <v>12457.01525</v>
      </c>
      <c r="G45" s="163">
        <f t="shared" ref="G45:G46" si="64">F45*100/E45</f>
        <v>78.188614279441182</v>
      </c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>
        <v>1275.3876600000001</v>
      </c>
      <c r="AF45" s="163">
        <v>1275.3876600000001</v>
      </c>
      <c r="AG45" s="163"/>
      <c r="AH45" s="163"/>
      <c r="AI45" s="163"/>
      <c r="AJ45" s="163">
        <v>9848.7114799999999</v>
      </c>
      <c r="AK45" s="163">
        <v>9848.7114799999999</v>
      </c>
      <c r="AL45" s="163"/>
      <c r="AM45" s="163"/>
      <c r="AN45" s="163"/>
      <c r="AO45" s="163">
        <v>81.31</v>
      </c>
      <c r="AP45" s="163">
        <v>81.31</v>
      </c>
      <c r="AQ45" s="163"/>
      <c r="AR45" s="163"/>
      <c r="AS45" s="163"/>
      <c r="AT45" s="163">
        <v>174.83099999999999</v>
      </c>
      <c r="AU45" s="163">
        <v>174.83099999999999</v>
      </c>
      <c r="AV45" s="163"/>
      <c r="AW45" s="163"/>
      <c r="AX45" s="163"/>
      <c r="AY45" s="163">
        <f>4807.90754-81.31-174.831</f>
        <v>4551.7665399999996</v>
      </c>
      <c r="AZ45" s="163">
        <v>1076.77511</v>
      </c>
      <c r="BA45" s="163"/>
      <c r="BB45" s="163"/>
      <c r="BC45" s="299"/>
    </row>
    <row r="46" spans="1:55" ht="80.25" customHeight="1">
      <c r="A46" s="288"/>
      <c r="B46" s="287"/>
      <c r="C46" s="287"/>
      <c r="D46" s="224" t="s">
        <v>274</v>
      </c>
      <c r="E46" s="165">
        <f t="shared" si="60"/>
        <v>15932.006679999999</v>
      </c>
      <c r="F46" s="165">
        <f t="shared" si="61"/>
        <v>12457.01525</v>
      </c>
      <c r="G46" s="163">
        <f t="shared" si="64"/>
        <v>78.188614279441182</v>
      </c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>
        <v>1275.3876600000001</v>
      </c>
      <c r="AF46" s="163">
        <v>1275.3876600000001</v>
      </c>
      <c r="AG46" s="163"/>
      <c r="AH46" s="163"/>
      <c r="AI46" s="163"/>
      <c r="AJ46" s="163">
        <v>9848.7114799999999</v>
      </c>
      <c r="AK46" s="163">
        <v>9848.7114799999999</v>
      </c>
      <c r="AL46" s="163"/>
      <c r="AM46" s="163"/>
      <c r="AN46" s="163"/>
      <c r="AO46" s="163">
        <v>81.31</v>
      </c>
      <c r="AP46" s="163">
        <v>81.31</v>
      </c>
      <c r="AQ46" s="163"/>
      <c r="AR46" s="163"/>
      <c r="AS46" s="163"/>
      <c r="AT46" s="163">
        <v>174.83099999999999</v>
      </c>
      <c r="AU46" s="163">
        <v>174.83099999999999</v>
      </c>
      <c r="AV46" s="163"/>
      <c r="AW46" s="163"/>
      <c r="AX46" s="163"/>
      <c r="AY46" s="163">
        <f>4807.90754-81.31-174.831</f>
        <v>4551.7665399999996</v>
      </c>
      <c r="AZ46" s="163">
        <v>1076.77511</v>
      </c>
      <c r="BA46" s="163"/>
      <c r="BB46" s="163"/>
      <c r="BC46" s="299"/>
    </row>
    <row r="47" spans="1:55" ht="21.75" customHeight="1">
      <c r="A47" s="288"/>
      <c r="B47" s="287"/>
      <c r="C47" s="287"/>
      <c r="D47" s="224" t="s">
        <v>269</v>
      </c>
      <c r="E47" s="165">
        <f t="shared" si="60"/>
        <v>0</v>
      </c>
      <c r="F47" s="165">
        <f t="shared" si="61"/>
        <v>0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299"/>
    </row>
    <row r="48" spans="1:55" ht="33.75" customHeight="1">
      <c r="A48" s="288"/>
      <c r="B48" s="287"/>
      <c r="C48" s="287"/>
      <c r="D48" s="228" t="s">
        <v>43</v>
      </c>
      <c r="E48" s="165">
        <f t="shared" si="60"/>
        <v>0</v>
      </c>
      <c r="F48" s="165">
        <f t="shared" si="61"/>
        <v>0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299"/>
    </row>
    <row r="49" spans="1:55" ht="26.25" customHeight="1">
      <c r="A49" s="288" t="s">
        <v>330</v>
      </c>
      <c r="B49" s="287" t="s">
        <v>434</v>
      </c>
      <c r="C49" s="287"/>
      <c r="D49" s="150" t="s">
        <v>41</v>
      </c>
      <c r="E49" s="165">
        <f>H49+K49+N49+Q49+T49+W49+Z49+AE49+AJ49+AO49+AT49+AY49</f>
        <v>64619.235939999991</v>
      </c>
      <c r="F49" s="165">
        <f t="shared" si="61"/>
        <v>64584.418189999997</v>
      </c>
      <c r="G49" s="163">
        <f t="shared" ref="G49" si="65">F49*100/E49</f>
        <v>99.946118598442851</v>
      </c>
      <c r="H49" s="163">
        <f>H50+H51+H52+H54+H55</f>
        <v>0</v>
      </c>
      <c r="I49" s="163">
        <f t="shared" ref="I49:BA49" si="66">I50+I51+I52+I54+I55</f>
        <v>0</v>
      </c>
      <c r="J49" s="163">
        <f t="shared" si="66"/>
        <v>0</v>
      </c>
      <c r="K49" s="163">
        <f t="shared" si="66"/>
        <v>0</v>
      </c>
      <c r="L49" s="163">
        <f t="shared" si="66"/>
        <v>0</v>
      </c>
      <c r="M49" s="163">
        <f t="shared" si="66"/>
        <v>0</v>
      </c>
      <c r="N49" s="163">
        <f t="shared" si="66"/>
        <v>9176.22516</v>
      </c>
      <c r="O49" s="163">
        <f t="shared" si="66"/>
        <v>9176.22516</v>
      </c>
      <c r="P49" s="163">
        <f t="shared" si="66"/>
        <v>0</v>
      </c>
      <c r="Q49" s="163">
        <f t="shared" si="66"/>
        <v>0</v>
      </c>
      <c r="R49" s="163">
        <f t="shared" si="66"/>
        <v>0</v>
      </c>
      <c r="S49" s="163">
        <f t="shared" si="66"/>
        <v>0</v>
      </c>
      <c r="T49" s="163">
        <f t="shared" si="66"/>
        <v>1608.46036</v>
      </c>
      <c r="U49" s="163">
        <f t="shared" si="66"/>
        <v>1608.46036</v>
      </c>
      <c r="V49" s="163">
        <f t="shared" si="66"/>
        <v>0</v>
      </c>
      <c r="W49" s="163">
        <f t="shared" si="66"/>
        <v>37168.207369999996</v>
      </c>
      <c r="X49" s="163">
        <f t="shared" si="66"/>
        <v>37168.207369999996</v>
      </c>
      <c r="Y49" s="163">
        <f t="shared" si="66"/>
        <v>0</v>
      </c>
      <c r="Z49" s="163">
        <f t="shared" si="66"/>
        <v>0</v>
      </c>
      <c r="AA49" s="163">
        <f t="shared" si="66"/>
        <v>0</v>
      </c>
      <c r="AB49" s="163">
        <f t="shared" si="66"/>
        <v>0</v>
      </c>
      <c r="AC49" s="163">
        <f t="shared" si="66"/>
        <v>0</v>
      </c>
      <c r="AD49" s="163">
        <f t="shared" si="66"/>
        <v>0</v>
      </c>
      <c r="AE49" s="163">
        <f t="shared" si="66"/>
        <v>3459.2350999999999</v>
      </c>
      <c r="AF49" s="163">
        <f t="shared" si="66"/>
        <v>3459.2350999999999</v>
      </c>
      <c r="AG49" s="163">
        <f t="shared" si="66"/>
        <v>0</v>
      </c>
      <c r="AH49" s="163">
        <f t="shared" si="66"/>
        <v>0</v>
      </c>
      <c r="AI49" s="163">
        <f t="shared" si="66"/>
        <v>0</v>
      </c>
      <c r="AJ49" s="163">
        <f t="shared" si="66"/>
        <v>7931.4390000000003</v>
      </c>
      <c r="AK49" s="163">
        <f t="shared" si="66"/>
        <v>7931.4390000000003</v>
      </c>
      <c r="AL49" s="163">
        <f t="shared" si="66"/>
        <v>0</v>
      </c>
      <c r="AM49" s="163">
        <f t="shared" si="66"/>
        <v>0</v>
      </c>
      <c r="AN49" s="163">
        <f t="shared" si="66"/>
        <v>0</v>
      </c>
      <c r="AO49" s="163">
        <f t="shared" si="66"/>
        <v>75.578620000000001</v>
      </c>
      <c r="AP49" s="163">
        <f t="shared" si="66"/>
        <v>75.578620000000001</v>
      </c>
      <c r="AQ49" s="163">
        <f t="shared" si="66"/>
        <v>0</v>
      </c>
      <c r="AR49" s="163">
        <f t="shared" si="66"/>
        <v>0</v>
      </c>
      <c r="AS49" s="163">
        <f t="shared" si="66"/>
        <v>0</v>
      </c>
      <c r="AT49" s="163">
        <f t="shared" si="66"/>
        <v>144.12939</v>
      </c>
      <c r="AU49" s="163">
        <f t="shared" si="66"/>
        <v>144.12939</v>
      </c>
      <c r="AV49" s="163">
        <f t="shared" si="66"/>
        <v>0</v>
      </c>
      <c r="AW49" s="163">
        <f t="shared" si="66"/>
        <v>0</v>
      </c>
      <c r="AX49" s="163">
        <f t="shared" si="66"/>
        <v>0</v>
      </c>
      <c r="AY49" s="163">
        <f t="shared" si="66"/>
        <v>5055.960939999999</v>
      </c>
      <c r="AZ49" s="163">
        <f t="shared" si="66"/>
        <v>5021.1431899999998</v>
      </c>
      <c r="BA49" s="163">
        <f t="shared" si="66"/>
        <v>0</v>
      </c>
      <c r="BB49" s="163"/>
      <c r="BC49" s="174"/>
    </row>
    <row r="50" spans="1:55" ht="33.75" customHeight="1">
      <c r="A50" s="288"/>
      <c r="B50" s="287"/>
      <c r="C50" s="287"/>
      <c r="D50" s="148" t="s">
        <v>37</v>
      </c>
      <c r="E50" s="165">
        <f t="shared" si="60"/>
        <v>0</v>
      </c>
      <c r="F50" s="165">
        <f t="shared" si="61"/>
        <v>0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74"/>
    </row>
    <row r="51" spans="1:55" ht="33.75" customHeight="1">
      <c r="A51" s="288"/>
      <c r="B51" s="287"/>
      <c r="C51" s="287"/>
      <c r="D51" s="172" t="s">
        <v>2</v>
      </c>
      <c r="E51" s="165">
        <f t="shared" si="60"/>
        <v>0</v>
      </c>
      <c r="F51" s="165">
        <f t="shared" si="61"/>
        <v>0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74"/>
    </row>
    <row r="52" spans="1:55" ht="24" customHeight="1">
      <c r="A52" s="288"/>
      <c r="B52" s="287"/>
      <c r="C52" s="287"/>
      <c r="D52" s="224" t="s">
        <v>268</v>
      </c>
      <c r="E52" s="165">
        <f t="shared" si="60"/>
        <v>64619.235939999991</v>
      </c>
      <c r="F52" s="165">
        <f t="shared" si="61"/>
        <v>64584.418189999997</v>
      </c>
      <c r="G52" s="163">
        <f t="shared" ref="G52:G53" si="67">F52*100/E52</f>
        <v>99.946118598442851</v>
      </c>
      <c r="H52" s="163"/>
      <c r="I52" s="163"/>
      <c r="J52" s="163"/>
      <c r="K52" s="163"/>
      <c r="L52" s="163"/>
      <c r="M52" s="163"/>
      <c r="N52" s="163">
        <v>9176.22516</v>
      </c>
      <c r="O52" s="163">
        <v>9176.22516</v>
      </c>
      <c r="P52" s="163"/>
      <c r="Q52" s="163"/>
      <c r="R52" s="163"/>
      <c r="S52" s="163"/>
      <c r="T52" s="163">
        <v>1608.46036</v>
      </c>
      <c r="U52" s="163">
        <v>1608.46036</v>
      </c>
      <c r="V52" s="163"/>
      <c r="W52" s="163">
        <v>37168.207369999996</v>
      </c>
      <c r="X52" s="163">
        <v>37168.207369999996</v>
      </c>
      <c r="Y52" s="163"/>
      <c r="Z52" s="163"/>
      <c r="AA52" s="163"/>
      <c r="AB52" s="163"/>
      <c r="AC52" s="163"/>
      <c r="AD52" s="163"/>
      <c r="AE52" s="214">
        <v>3459.2350999999999</v>
      </c>
      <c r="AF52" s="214">
        <v>3459.2350999999999</v>
      </c>
      <c r="AG52" s="163"/>
      <c r="AH52" s="163"/>
      <c r="AI52" s="163"/>
      <c r="AJ52" s="214">
        <v>7931.4390000000003</v>
      </c>
      <c r="AK52" s="214">
        <v>7931.4390000000003</v>
      </c>
      <c r="AL52" s="163"/>
      <c r="AM52" s="163"/>
      <c r="AN52" s="163"/>
      <c r="AO52" s="163">
        <v>75.578620000000001</v>
      </c>
      <c r="AP52" s="163">
        <v>75.578620000000001</v>
      </c>
      <c r="AQ52" s="163"/>
      <c r="AR52" s="163"/>
      <c r="AS52" s="163"/>
      <c r="AT52" s="163">
        <v>144.12939</v>
      </c>
      <c r="AU52" s="163">
        <v>144.12939</v>
      </c>
      <c r="AV52" s="163"/>
      <c r="AW52" s="163"/>
      <c r="AX52" s="163"/>
      <c r="AY52" s="163">
        <f>13207.10795-7931.439-75.57862-144.12939</f>
        <v>5055.960939999999</v>
      </c>
      <c r="AZ52" s="163">
        <v>5021.1431899999998</v>
      </c>
      <c r="BA52" s="163"/>
      <c r="BB52" s="163"/>
      <c r="BC52" s="174"/>
    </row>
    <row r="53" spans="1:55" ht="33.75" customHeight="1">
      <c r="A53" s="288"/>
      <c r="B53" s="287"/>
      <c r="C53" s="287"/>
      <c r="D53" s="224" t="s">
        <v>274</v>
      </c>
      <c r="E53" s="165">
        <f t="shared" si="60"/>
        <v>64323.437939999989</v>
      </c>
      <c r="F53" s="165">
        <f t="shared" si="61"/>
        <v>64320.319899999988</v>
      </c>
      <c r="G53" s="163">
        <f t="shared" si="67"/>
        <v>99.995152560093388</v>
      </c>
      <c r="H53" s="163"/>
      <c r="I53" s="163"/>
      <c r="J53" s="163"/>
      <c r="K53" s="163"/>
      <c r="L53" s="163"/>
      <c r="M53" s="163"/>
      <c r="N53" s="163">
        <v>9176.22516</v>
      </c>
      <c r="O53" s="163">
        <v>9176.22516</v>
      </c>
      <c r="P53" s="163"/>
      <c r="Q53" s="163"/>
      <c r="R53" s="163"/>
      <c r="S53" s="163"/>
      <c r="T53" s="163">
        <v>1608.46036</v>
      </c>
      <c r="U53" s="163">
        <v>1608.46036</v>
      </c>
      <c r="V53" s="163"/>
      <c r="W53" s="163">
        <v>37168.207369999996</v>
      </c>
      <c r="X53" s="163">
        <v>37168.207369999996</v>
      </c>
      <c r="Y53" s="163"/>
      <c r="Z53" s="163"/>
      <c r="AA53" s="163"/>
      <c r="AB53" s="163"/>
      <c r="AC53" s="163"/>
      <c r="AD53" s="163"/>
      <c r="AE53" s="214">
        <v>3459.2350999999999</v>
      </c>
      <c r="AF53" s="214">
        <v>3459.2350999999999</v>
      </c>
      <c r="AG53" s="163"/>
      <c r="AH53" s="163"/>
      <c r="AI53" s="163"/>
      <c r="AJ53" s="214">
        <v>7931.4390000000003</v>
      </c>
      <c r="AK53" s="214">
        <v>7931.4390000000003</v>
      </c>
      <c r="AL53" s="163"/>
      <c r="AM53" s="163"/>
      <c r="AN53" s="163"/>
      <c r="AO53" s="163">
        <v>6.2E-4</v>
      </c>
      <c r="AP53" s="163">
        <v>6.2E-4</v>
      </c>
      <c r="AQ53" s="163"/>
      <c r="AR53" s="163"/>
      <c r="AS53" s="163"/>
      <c r="AT53" s="163"/>
      <c r="AU53" s="163"/>
      <c r="AV53" s="163"/>
      <c r="AW53" s="163"/>
      <c r="AX53" s="163"/>
      <c r="AY53" s="163">
        <f>63717.09796+6.33998+593.66002-9176.22516+6.33998-1608.46036-37168.20737-3459.2351-7931.439-0.00062</f>
        <v>4979.8703300000006</v>
      </c>
      <c r="AZ53" s="163">
        <v>4976.7522900000004</v>
      </c>
      <c r="BA53" s="163"/>
      <c r="BB53" s="163"/>
      <c r="BC53" s="174"/>
    </row>
    <row r="54" spans="1:55" ht="24" customHeight="1">
      <c r="A54" s="288"/>
      <c r="B54" s="287"/>
      <c r="C54" s="287"/>
      <c r="D54" s="224" t="s">
        <v>269</v>
      </c>
      <c r="E54" s="165">
        <f t="shared" si="60"/>
        <v>0</v>
      </c>
      <c r="F54" s="165">
        <f t="shared" si="61"/>
        <v>0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74"/>
    </row>
    <row r="55" spans="1:55" ht="33.75" customHeight="1">
      <c r="A55" s="288"/>
      <c r="B55" s="287"/>
      <c r="C55" s="287"/>
      <c r="D55" s="228" t="s">
        <v>43</v>
      </c>
      <c r="E55" s="165">
        <f t="shared" si="60"/>
        <v>0</v>
      </c>
      <c r="F55" s="165">
        <f t="shared" si="61"/>
        <v>0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74"/>
    </row>
    <row r="56" spans="1:55" ht="20.25" customHeight="1">
      <c r="A56" s="288" t="s">
        <v>331</v>
      </c>
      <c r="B56" s="299" t="s">
        <v>281</v>
      </c>
      <c r="C56" s="287"/>
      <c r="D56" s="150" t="s">
        <v>41</v>
      </c>
      <c r="E56" s="165">
        <f t="shared" si="60"/>
        <v>1.2</v>
      </c>
      <c r="F56" s="165">
        <f t="shared" si="61"/>
        <v>0</v>
      </c>
      <c r="G56" s="163">
        <f t="shared" ref="G56" si="68">F56*100/E56</f>
        <v>0</v>
      </c>
      <c r="H56" s="165">
        <f>SUM(H57:H59)</f>
        <v>0</v>
      </c>
      <c r="I56" s="165">
        <f t="shared" ref="I56:BA56" si="69">SUM(I57:I59)</f>
        <v>0</v>
      </c>
      <c r="J56" s="165">
        <f t="shared" si="69"/>
        <v>0</v>
      </c>
      <c r="K56" s="165">
        <f t="shared" si="69"/>
        <v>0</v>
      </c>
      <c r="L56" s="165">
        <f t="shared" si="69"/>
        <v>0</v>
      </c>
      <c r="M56" s="165">
        <f t="shared" si="69"/>
        <v>0</v>
      </c>
      <c r="N56" s="165">
        <f t="shared" si="69"/>
        <v>0</v>
      </c>
      <c r="O56" s="165">
        <f t="shared" si="69"/>
        <v>0</v>
      </c>
      <c r="P56" s="165">
        <f t="shared" si="69"/>
        <v>0</v>
      </c>
      <c r="Q56" s="165">
        <f t="shared" si="69"/>
        <v>0</v>
      </c>
      <c r="R56" s="165">
        <f t="shared" si="69"/>
        <v>0</v>
      </c>
      <c r="S56" s="165">
        <f t="shared" si="69"/>
        <v>0</v>
      </c>
      <c r="T56" s="165">
        <f t="shared" si="69"/>
        <v>0</v>
      </c>
      <c r="U56" s="165">
        <f t="shared" si="69"/>
        <v>0</v>
      </c>
      <c r="V56" s="165">
        <f t="shared" si="69"/>
        <v>0</v>
      </c>
      <c r="W56" s="165">
        <f t="shared" si="69"/>
        <v>0</v>
      </c>
      <c r="X56" s="165">
        <f t="shared" si="69"/>
        <v>0</v>
      </c>
      <c r="Y56" s="165">
        <f t="shared" si="69"/>
        <v>0</v>
      </c>
      <c r="Z56" s="165">
        <f t="shared" si="69"/>
        <v>0</v>
      </c>
      <c r="AA56" s="165">
        <f t="shared" si="69"/>
        <v>0</v>
      </c>
      <c r="AB56" s="165">
        <f t="shared" si="69"/>
        <v>0</v>
      </c>
      <c r="AC56" s="165">
        <f t="shared" si="69"/>
        <v>0</v>
      </c>
      <c r="AD56" s="165">
        <f t="shared" si="69"/>
        <v>0</v>
      </c>
      <c r="AE56" s="165">
        <f>SUM(AE57:AE59)</f>
        <v>0</v>
      </c>
      <c r="AF56" s="165">
        <f t="shared" si="69"/>
        <v>0</v>
      </c>
      <c r="AG56" s="165">
        <f t="shared" si="69"/>
        <v>0</v>
      </c>
      <c r="AH56" s="165">
        <f t="shared" si="69"/>
        <v>0</v>
      </c>
      <c r="AI56" s="165">
        <f t="shared" si="69"/>
        <v>0</v>
      </c>
      <c r="AJ56" s="165">
        <f t="shared" si="69"/>
        <v>0</v>
      </c>
      <c r="AK56" s="165">
        <f t="shared" si="69"/>
        <v>0</v>
      </c>
      <c r="AL56" s="165">
        <f t="shared" si="69"/>
        <v>0</v>
      </c>
      <c r="AM56" s="165">
        <f t="shared" si="69"/>
        <v>0</v>
      </c>
      <c r="AN56" s="165">
        <f t="shared" si="69"/>
        <v>0</v>
      </c>
      <c r="AO56" s="165">
        <f t="shared" si="69"/>
        <v>0</v>
      </c>
      <c r="AP56" s="165">
        <f t="shared" si="69"/>
        <v>0</v>
      </c>
      <c r="AQ56" s="165">
        <f t="shared" si="69"/>
        <v>0</v>
      </c>
      <c r="AR56" s="165">
        <f t="shared" si="69"/>
        <v>0</v>
      </c>
      <c r="AS56" s="165">
        <f t="shared" si="69"/>
        <v>0</v>
      </c>
      <c r="AT56" s="165">
        <f t="shared" si="69"/>
        <v>0</v>
      </c>
      <c r="AU56" s="165">
        <f t="shared" si="69"/>
        <v>0</v>
      </c>
      <c r="AV56" s="165">
        <f t="shared" si="69"/>
        <v>0</v>
      </c>
      <c r="AW56" s="165">
        <f t="shared" si="69"/>
        <v>0</v>
      </c>
      <c r="AX56" s="165">
        <f t="shared" si="69"/>
        <v>0</v>
      </c>
      <c r="AY56" s="165">
        <f t="shared" si="69"/>
        <v>1.2</v>
      </c>
      <c r="AZ56" s="165">
        <f t="shared" si="69"/>
        <v>0</v>
      </c>
      <c r="BA56" s="165">
        <f t="shared" si="69"/>
        <v>0</v>
      </c>
      <c r="BB56" s="165"/>
      <c r="BC56" s="300"/>
    </row>
    <row r="57" spans="1:55" ht="35.25" customHeight="1">
      <c r="A57" s="288"/>
      <c r="B57" s="299"/>
      <c r="C57" s="287"/>
      <c r="D57" s="148" t="s">
        <v>37</v>
      </c>
      <c r="E57" s="165">
        <f t="shared" si="60"/>
        <v>0</v>
      </c>
      <c r="F57" s="165">
        <f t="shared" si="61"/>
        <v>0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300"/>
    </row>
    <row r="58" spans="1:55" ht="56.25" customHeight="1">
      <c r="A58" s="288"/>
      <c r="B58" s="299"/>
      <c r="C58" s="287"/>
      <c r="D58" s="172" t="s">
        <v>2</v>
      </c>
      <c r="E58" s="165">
        <f t="shared" si="60"/>
        <v>0</v>
      </c>
      <c r="F58" s="165">
        <f t="shared" si="61"/>
        <v>0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300"/>
    </row>
    <row r="59" spans="1:55" ht="19.5" customHeight="1">
      <c r="A59" s="288"/>
      <c r="B59" s="299"/>
      <c r="C59" s="287"/>
      <c r="D59" s="224" t="s">
        <v>268</v>
      </c>
      <c r="E59" s="165">
        <f t="shared" si="60"/>
        <v>1.2</v>
      </c>
      <c r="F59" s="165">
        <f t="shared" si="61"/>
        <v>0</v>
      </c>
      <c r="G59" s="163">
        <f t="shared" ref="G59" si="70">F59*100/E59</f>
        <v>0</v>
      </c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>
        <v>1.2</v>
      </c>
      <c r="AZ59" s="163"/>
      <c r="BA59" s="163"/>
      <c r="BB59" s="163"/>
      <c r="BC59" s="300"/>
    </row>
    <row r="60" spans="1:55" ht="84.75" customHeight="1">
      <c r="A60" s="288"/>
      <c r="B60" s="299"/>
      <c r="C60" s="287"/>
      <c r="D60" s="224" t="s">
        <v>274</v>
      </c>
      <c r="E60" s="165">
        <f t="shared" si="60"/>
        <v>0</v>
      </c>
      <c r="F60" s="165">
        <f t="shared" si="61"/>
        <v>0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300"/>
    </row>
    <row r="61" spans="1:55" ht="19.5" customHeight="1">
      <c r="A61" s="288"/>
      <c r="B61" s="299"/>
      <c r="C61" s="287"/>
      <c r="D61" s="224" t="s">
        <v>269</v>
      </c>
      <c r="E61" s="165">
        <f t="shared" si="60"/>
        <v>0</v>
      </c>
      <c r="F61" s="165">
        <f t="shared" si="61"/>
        <v>0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300"/>
    </row>
    <row r="62" spans="1:55" ht="31.2">
      <c r="A62" s="288"/>
      <c r="B62" s="299"/>
      <c r="C62" s="287"/>
      <c r="D62" s="228" t="s">
        <v>43</v>
      </c>
      <c r="E62" s="165">
        <f t="shared" si="60"/>
        <v>0</v>
      </c>
      <c r="F62" s="165">
        <f t="shared" si="61"/>
        <v>0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300"/>
    </row>
    <row r="63" spans="1:55" ht="22.5" customHeight="1">
      <c r="A63" s="288" t="s">
        <v>332</v>
      </c>
      <c r="B63" s="287" t="s">
        <v>282</v>
      </c>
      <c r="C63" s="287"/>
      <c r="D63" s="150" t="s">
        <v>41</v>
      </c>
      <c r="E63" s="165">
        <f t="shared" si="60"/>
        <v>31.457380000000001</v>
      </c>
      <c r="F63" s="165">
        <f t="shared" si="61"/>
        <v>0</v>
      </c>
      <c r="G63" s="163">
        <f t="shared" ref="G63" si="71">F63*100/E63</f>
        <v>0</v>
      </c>
      <c r="H63" s="165">
        <f>SUM(H64:H66)</f>
        <v>0</v>
      </c>
      <c r="I63" s="165">
        <f t="shared" ref="I63:BA63" si="72">SUM(I64:I66)</f>
        <v>0</v>
      </c>
      <c r="J63" s="165">
        <f t="shared" si="72"/>
        <v>0</v>
      </c>
      <c r="K63" s="165">
        <f t="shared" si="72"/>
        <v>0</v>
      </c>
      <c r="L63" s="165">
        <f t="shared" si="72"/>
        <v>0</v>
      </c>
      <c r="M63" s="165">
        <f t="shared" si="72"/>
        <v>0</v>
      </c>
      <c r="N63" s="165">
        <f t="shared" si="72"/>
        <v>0</v>
      </c>
      <c r="O63" s="165">
        <f t="shared" si="72"/>
        <v>0</v>
      </c>
      <c r="P63" s="165">
        <f t="shared" si="72"/>
        <v>0</v>
      </c>
      <c r="Q63" s="165">
        <f t="shared" si="72"/>
        <v>0</v>
      </c>
      <c r="R63" s="165">
        <f t="shared" si="72"/>
        <v>0</v>
      </c>
      <c r="S63" s="165">
        <f t="shared" si="72"/>
        <v>0</v>
      </c>
      <c r="T63" s="165">
        <f t="shared" si="72"/>
        <v>0</v>
      </c>
      <c r="U63" s="165">
        <f t="shared" si="72"/>
        <v>0</v>
      </c>
      <c r="V63" s="165">
        <f t="shared" si="72"/>
        <v>0</v>
      </c>
      <c r="W63" s="165">
        <f t="shared" si="72"/>
        <v>0</v>
      </c>
      <c r="X63" s="165">
        <f t="shared" si="72"/>
        <v>0</v>
      </c>
      <c r="Y63" s="165">
        <f t="shared" si="72"/>
        <v>0</v>
      </c>
      <c r="Z63" s="165">
        <f t="shared" si="72"/>
        <v>0</v>
      </c>
      <c r="AA63" s="165">
        <f t="shared" si="72"/>
        <v>0</v>
      </c>
      <c r="AB63" s="165">
        <f t="shared" si="72"/>
        <v>0</v>
      </c>
      <c r="AC63" s="165">
        <f t="shared" si="72"/>
        <v>0</v>
      </c>
      <c r="AD63" s="165">
        <f t="shared" si="72"/>
        <v>0</v>
      </c>
      <c r="AE63" s="165">
        <f t="shared" si="72"/>
        <v>0</v>
      </c>
      <c r="AF63" s="165">
        <f t="shared" si="72"/>
        <v>0</v>
      </c>
      <c r="AG63" s="165">
        <f t="shared" si="72"/>
        <v>0</v>
      </c>
      <c r="AH63" s="165">
        <f t="shared" si="72"/>
        <v>0</v>
      </c>
      <c r="AI63" s="165">
        <f t="shared" si="72"/>
        <v>0</v>
      </c>
      <c r="AJ63" s="165">
        <f t="shared" si="72"/>
        <v>0</v>
      </c>
      <c r="AK63" s="165">
        <f t="shared" si="72"/>
        <v>0</v>
      </c>
      <c r="AL63" s="165">
        <f t="shared" si="72"/>
        <v>0</v>
      </c>
      <c r="AM63" s="165">
        <f t="shared" si="72"/>
        <v>0</v>
      </c>
      <c r="AN63" s="165">
        <f t="shared" si="72"/>
        <v>0</v>
      </c>
      <c r="AO63" s="165">
        <f t="shared" si="72"/>
        <v>0</v>
      </c>
      <c r="AP63" s="165">
        <f t="shared" si="72"/>
        <v>0</v>
      </c>
      <c r="AQ63" s="165">
        <f t="shared" si="72"/>
        <v>0</v>
      </c>
      <c r="AR63" s="165">
        <f t="shared" si="72"/>
        <v>0</v>
      </c>
      <c r="AS63" s="165">
        <f t="shared" si="72"/>
        <v>0</v>
      </c>
      <c r="AT63" s="165">
        <f t="shared" si="72"/>
        <v>0</v>
      </c>
      <c r="AU63" s="165">
        <f t="shared" si="72"/>
        <v>0</v>
      </c>
      <c r="AV63" s="165">
        <f t="shared" si="72"/>
        <v>0</v>
      </c>
      <c r="AW63" s="165">
        <f t="shared" si="72"/>
        <v>0</v>
      </c>
      <c r="AX63" s="165">
        <f t="shared" si="72"/>
        <v>0</v>
      </c>
      <c r="AY63" s="165">
        <f t="shared" si="72"/>
        <v>31.457380000000001</v>
      </c>
      <c r="AZ63" s="165">
        <f t="shared" si="72"/>
        <v>0</v>
      </c>
      <c r="BA63" s="165">
        <f t="shared" si="72"/>
        <v>0</v>
      </c>
      <c r="BB63" s="165"/>
      <c r="BC63" s="299"/>
    </row>
    <row r="64" spans="1:55" ht="36.75" customHeight="1">
      <c r="A64" s="288"/>
      <c r="B64" s="287"/>
      <c r="C64" s="287"/>
      <c r="D64" s="148" t="s">
        <v>37</v>
      </c>
      <c r="E64" s="165">
        <f t="shared" si="60"/>
        <v>0</v>
      </c>
      <c r="F64" s="165">
        <f t="shared" si="61"/>
        <v>0</v>
      </c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299"/>
    </row>
    <row r="65" spans="1:55" ht="52.5" customHeight="1">
      <c r="A65" s="288"/>
      <c r="B65" s="287"/>
      <c r="C65" s="287"/>
      <c r="D65" s="172" t="s">
        <v>2</v>
      </c>
      <c r="E65" s="165">
        <f t="shared" si="60"/>
        <v>0</v>
      </c>
      <c r="F65" s="165">
        <f t="shared" si="61"/>
        <v>0</v>
      </c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299"/>
    </row>
    <row r="66" spans="1:55" ht="22.5" customHeight="1">
      <c r="A66" s="288"/>
      <c r="B66" s="287"/>
      <c r="C66" s="287"/>
      <c r="D66" s="224" t="s">
        <v>268</v>
      </c>
      <c r="E66" s="165">
        <f t="shared" si="60"/>
        <v>31.457380000000001</v>
      </c>
      <c r="F66" s="165">
        <f t="shared" si="61"/>
        <v>0</v>
      </c>
      <c r="G66" s="163">
        <f t="shared" ref="G66" si="73">F66*100/E66</f>
        <v>0</v>
      </c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>
        <f>129.3281-97.87072</f>
        <v>31.457380000000001</v>
      </c>
      <c r="AZ66" s="163"/>
      <c r="BA66" s="163"/>
      <c r="BB66" s="163"/>
      <c r="BC66" s="299"/>
    </row>
    <row r="67" spans="1:55" ht="81.75" customHeight="1">
      <c r="A67" s="288"/>
      <c r="B67" s="287"/>
      <c r="C67" s="287"/>
      <c r="D67" s="224" t="s">
        <v>274</v>
      </c>
      <c r="E67" s="165">
        <f t="shared" si="60"/>
        <v>0</v>
      </c>
      <c r="F67" s="165">
        <f t="shared" si="61"/>
        <v>0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299"/>
    </row>
    <row r="68" spans="1:55" ht="22.5" customHeight="1">
      <c r="A68" s="288"/>
      <c r="B68" s="287"/>
      <c r="C68" s="287"/>
      <c r="D68" s="224" t="s">
        <v>269</v>
      </c>
      <c r="E68" s="165">
        <f t="shared" si="60"/>
        <v>0</v>
      </c>
      <c r="F68" s="165">
        <f t="shared" si="61"/>
        <v>0</v>
      </c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299"/>
    </row>
    <row r="69" spans="1:55" ht="33.75" customHeight="1">
      <c r="A69" s="288"/>
      <c r="B69" s="287"/>
      <c r="C69" s="287"/>
      <c r="D69" s="228" t="s">
        <v>43</v>
      </c>
      <c r="E69" s="165">
        <f t="shared" si="60"/>
        <v>0</v>
      </c>
      <c r="F69" s="165">
        <f t="shared" si="61"/>
        <v>0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299"/>
    </row>
    <row r="70" spans="1:55" ht="22.5" customHeight="1">
      <c r="A70" s="288" t="s">
        <v>333</v>
      </c>
      <c r="B70" s="287" t="s">
        <v>431</v>
      </c>
      <c r="C70" s="287"/>
      <c r="D70" s="150" t="s">
        <v>41</v>
      </c>
      <c r="E70" s="165">
        <f t="shared" si="60"/>
        <v>615</v>
      </c>
      <c r="F70" s="165">
        <f t="shared" si="61"/>
        <v>615</v>
      </c>
      <c r="G70" s="163">
        <f t="shared" ref="G70" si="74">F70*100/E70</f>
        <v>100</v>
      </c>
      <c r="H70" s="163">
        <f>SUM(H71:H73)</f>
        <v>0</v>
      </c>
      <c r="I70" s="163">
        <f t="shared" ref="I70:BA70" si="75">SUM(I71:I73)</f>
        <v>0</v>
      </c>
      <c r="J70" s="163">
        <f t="shared" si="75"/>
        <v>0</v>
      </c>
      <c r="K70" s="163">
        <f t="shared" si="75"/>
        <v>0</v>
      </c>
      <c r="L70" s="163">
        <f t="shared" si="75"/>
        <v>0</v>
      </c>
      <c r="M70" s="163">
        <f t="shared" si="75"/>
        <v>0</v>
      </c>
      <c r="N70" s="163">
        <f t="shared" si="75"/>
        <v>0</v>
      </c>
      <c r="O70" s="163">
        <f t="shared" si="75"/>
        <v>0</v>
      </c>
      <c r="P70" s="163">
        <f t="shared" si="75"/>
        <v>0</v>
      </c>
      <c r="Q70" s="163">
        <f t="shared" si="75"/>
        <v>0</v>
      </c>
      <c r="R70" s="163">
        <f t="shared" si="75"/>
        <v>0</v>
      </c>
      <c r="S70" s="163">
        <f t="shared" si="75"/>
        <v>0</v>
      </c>
      <c r="T70" s="163">
        <f t="shared" si="75"/>
        <v>0</v>
      </c>
      <c r="U70" s="163">
        <f t="shared" si="75"/>
        <v>0</v>
      </c>
      <c r="V70" s="163">
        <f t="shared" si="75"/>
        <v>0</v>
      </c>
      <c r="W70" s="163">
        <f t="shared" si="75"/>
        <v>0</v>
      </c>
      <c r="X70" s="163">
        <f t="shared" si="75"/>
        <v>0</v>
      </c>
      <c r="Y70" s="163">
        <f t="shared" si="75"/>
        <v>0</v>
      </c>
      <c r="Z70" s="163">
        <f t="shared" si="75"/>
        <v>0</v>
      </c>
      <c r="AA70" s="163">
        <f t="shared" si="75"/>
        <v>0</v>
      </c>
      <c r="AB70" s="163">
        <f t="shared" si="75"/>
        <v>0</v>
      </c>
      <c r="AC70" s="163">
        <f t="shared" si="75"/>
        <v>0</v>
      </c>
      <c r="AD70" s="163">
        <f t="shared" si="75"/>
        <v>0</v>
      </c>
      <c r="AE70" s="163">
        <f t="shared" si="75"/>
        <v>0</v>
      </c>
      <c r="AF70" s="163">
        <f t="shared" si="75"/>
        <v>0</v>
      </c>
      <c r="AG70" s="163">
        <f t="shared" si="75"/>
        <v>0</v>
      </c>
      <c r="AH70" s="163">
        <f t="shared" si="75"/>
        <v>0</v>
      </c>
      <c r="AI70" s="163">
        <f t="shared" si="75"/>
        <v>0</v>
      </c>
      <c r="AJ70" s="163">
        <f t="shared" si="75"/>
        <v>0</v>
      </c>
      <c r="AK70" s="163">
        <f t="shared" si="75"/>
        <v>0</v>
      </c>
      <c r="AL70" s="163">
        <f t="shared" si="75"/>
        <v>0</v>
      </c>
      <c r="AM70" s="163">
        <f t="shared" si="75"/>
        <v>0</v>
      </c>
      <c r="AN70" s="163">
        <f t="shared" si="75"/>
        <v>0</v>
      </c>
      <c r="AO70" s="163">
        <f t="shared" si="75"/>
        <v>0</v>
      </c>
      <c r="AP70" s="163">
        <f t="shared" si="75"/>
        <v>0</v>
      </c>
      <c r="AQ70" s="163">
        <f t="shared" si="75"/>
        <v>0</v>
      </c>
      <c r="AR70" s="163">
        <f t="shared" si="75"/>
        <v>0</v>
      </c>
      <c r="AS70" s="163">
        <f t="shared" si="75"/>
        <v>0</v>
      </c>
      <c r="AT70" s="163">
        <f t="shared" si="75"/>
        <v>0</v>
      </c>
      <c r="AU70" s="163">
        <f t="shared" si="75"/>
        <v>0</v>
      </c>
      <c r="AV70" s="163">
        <f t="shared" si="75"/>
        <v>0</v>
      </c>
      <c r="AW70" s="163">
        <f t="shared" si="75"/>
        <v>0</v>
      </c>
      <c r="AX70" s="163">
        <f t="shared" si="75"/>
        <v>0</v>
      </c>
      <c r="AY70" s="163">
        <f t="shared" si="75"/>
        <v>615</v>
      </c>
      <c r="AZ70" s="163">
        <f t="shared" si="75"/>
        <v>615</v>
      </c>
      <c r="BA70" s="163">
        <f t="shared" si="75"/>
        <v>0</v>
      </c>
      <c r="BB70" s="163"/>
      <c r="BC70" s="174"/>
    </row>
    <row r="71" spans="1:55" ht="22.5" customHeight="1">
      <c r="A71" s="288"/>
      <c r="B71" s="287"/>
      <c r="C71" s="287"/>
      <c r="D71" s="148" t="s">
        <v>37</v>
      </c>
      <c r="E71" s="165">
        <f t="shared" si="60"/>
        <v>0</v>
      </c>
      <c r="F71" s="165">
        <f t="shared" si="61"/>
        <v>0</v>
      </c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74"/>
    </row>
    <row r="72" spans="1:55" ht="22.5" customHeight="1">
      <c r="A72" s="288"/>
      <c r="B72" s="287"/>
      <c r="C72" s="287"/>
      <c r="D72" s="172" t="s">
        <v>2</v>
      </c>
      <c r="E72" s="165">
        <f t="shared" si="60"/>
        <v>0</v>
      </c>
      <c r="F72" s="165">
        <f t="shared" si="61"/>
        <v>0</v>
      </c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74"/>
    </row>
    <row r="73" spans="1:55" ht="22.5" customHeight="1">
      <c r="A73" s="288"/>
      <c r="B73" s="287"/>
      <c r="C73" s="287"/>
      <c r="D73" s="224" t="s">
        <v>268</v>
      </c>
      <c r="E73" s="165">
        <f t="shared" si="60"/>
        <v>615</v>
      </c>
      <c r="F73" s="165">
        <f t="shared" si="61"/>
        <v>615</v>
      </c>
      <c r="G73" s="163">
        <f t="shared" ref="G73" si="76">F73*100/E73</f>
        <v>100</v>
      </c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>
        <v>615</v>
      </c>
      <c r="AZ73" s="163">
        <v>615</v>
      </c>
      <c r="BA73" s="163"/>
      <c r="BB73" s="163"/>
      <c r="BC73" s="174"/>
    </row>
    <row r="74" spans="1:55" ht="22.5" customHeight="1">
      <c r="A74" s="288"/>
      <c r="B74" s="287"/>
      <c r="C74" s="287"/>
      <c r="D74" s="224" t="s">
        <v>274</v>
      </c>
      <c r="E74" s="165">
        <f t="shared" si="60"/>
        <v>0</v>
      </c>
      <c r="F74" s="165">
        <f t="shared" si="61"/>
        <v>0</v>
      </c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74"/>
    </row>
    <row r="75" spans="1:55" ht="22.5" customHeight="1">
      <c r="A75" s="288"/>
      <c r="B75" s="287"/>
      <c r="C75" s="287"/>
      <c r="D75" s="224" t="s">
        <v>269</v>
      </c>
      <c r="E75" s="165">
        <f t="shared" si="60"/>
        <v>0</v>
      </c>
      <c r="F75" s="165">
        <f t="shared" si="61"/>
        <v>0</v>
      </c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74"/>
    </row>
    <row r="76" spans="1:55" ht="22.5" customHeight="1">
      <c r="A76" s="288"/>
      <c r="B76" s="287"/>
      <c r="C76" s="287"/>
      <c r="D76" s="228" t="s">
        <v>43</v>
      </c>
      <c r="E76" s="165">
        <f t="shared" si="60"/>
        <v>0</v>
      </c>
      <c r="F76" s="165">
        <f t="shared" si="61"/>
        <v>0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74"/>
    </row>
    <row r="77" spans="1:55" ht="22.5" customHeight="1">
      <c r="A77" s="288" t="s">
        <v>334</v>
      </c>
      <c r="B77" s="287" t="s">
        <v>285</v>
      </c>
      <c r="C77" s="287"/>
      <c r="D77" s="150" t="s">
        <v>41</v>
      </c>
      <c r="E77" s="165">
        <f t="shared" si="60"/>
        <v>1652.0707199999999</v>
      </c>
      <c r="F77" s="165">
        <f t="shared" si="61"/>
        <v>0</v>
      </c>
      <c r="G77" s="163">
        <f t="shared" ref="G77" si="77">F77*100/E77</f>
        <v>0</v>
      </c>
      <c r="H77" s="163">
        <f>SUM(H78:H80)</f>
        <v>0</v>
      </c>
      <c r="I77" s="163">
        <f t="shared" ref="I77:BA77" si="78">SUM(I78:I80)</f>
        <v>0</v>
      </c>
      <c r="J77" s="163">
        <f t="shared" si="78"/>
        <v>0</v>
      </c>
      <c r="K77" s="163">
        <f t="shared" si="78"/>
        <v>0</v>
      </c>
      <c r="L77" s="163">
        <f t="shared" si="78"/>
        <v>0</v>
      </c>
      <c r="M77" s="163">
        <f t="shared" si="78"/>
        <v>0</v>
      </c>
      <c r="N77" s="163">
        <f t="shared" si="78"/>
        <v>0</v>
      </c>
      <c r="O77" s="163">
        <f t="shared" si="78"/>
        <v>0</v>
      </c>
      <c r="P77" s="163">
        <f t="shared" si="78"/>
        <v>0</v>
      </c>
      <c r="Q77" s="163">
        <f t="shared" si="78"/>
        <v>0</v>
      </c>
      <c r="R77" s="163">
        <f t="shared" si="78"/>
        <v>0</v>
      </c>
      <c r="S77" s="163">
        <f t="shared" si="78"/>
        <v>0</v>
      </c>
      <c r="T77" s="163">
        <f t="shared" si="78"/>
        <v>0</v>
      </c>
      <c r="U77" s="163">
        <f t="shared" si="78"/>
        <v>0</v>
      </c>
      <c r="V77" s="163">
        <f t="shared" si="78"/>
        <v>0</v>
      </c>
      <c r="W77" s="163">
        <f t="shared" si="78"/>
        <v>0</v>
      </c>
      <c r="X77" s="163">
        <f t="shared" si="78"/>
        <v>0</v>
      </c>
      <c r="Y77" s="163">
        <f t="shared" si="78"/>
        <v>0</v>
      </c>
      <c r="Z77" s="163">
        <f t="shared" si="78"/>
        <v>0</v>
      </c>
      <c r="AA77" s="163">
        <f t="shared" si="78"/>
        <v>0</v>
      </c>
      <c r="AB77" s="163">
        <f t="shared" si="78"/>
        <v>0</v>
      </c>
      <c r="AC77" s="163">
        <f t="shared" si="78"/>
        <v>0</v>
      </c>
      <c r="AD77" s="163">
        <f t="shared" si="78"/>
        <v>0</v>
      </c>
      <c r="AE77" s="163">
        <f t="shared" si="78"/>
        <v>0</v>
      </c>
      <c r="AF77" s="163">
        <f t="shared" si="78"/>
        <v>0</v>
      </c>
      <c r="AG77" s="163">
        <f t="shared" si="78"/>
        <v>0</v>
      </c>
      <c r="AH77" s="163">
        <f t="shared" si="78"/>
        <v>0</v>
      </c>
      <c r="AI77" s="163">
        <f t="shared" si="78"/>
        <v>0</v>
      </c>
      <c r="AJ77" s="163">
        <f t="shared" si="78"/>
        <v>0</v>
      </c>
      <c r="AK77" s="163">
        <f t="shared" si="78"/>
        <v>0</v>
      </c>
      <c r="AL77" s="163">
        <f t="shared" si="78"/>
        <v>0</v>
      </c>
      <c r="AM77" s="163">
        <f t="shared" si="78"/>
        <v>0</v>
      </c>
      <c r="AN77" s="163">
        <f t="shared" si="78"/>
        <v>0</v>
      </c>
      <c r="AO77" s="163">
        <f t="shared" si="78"/>
        <v>0</v>
      </c>
      <c r="AP77" s="163">
        <f t="shared" si="78"/>
        <v>0</v>
      </c>
      <c r="AQ77" s="163">
        <f t="shared" si="78"/>
        <v>0</v>
      </c>
      <c r="AR77" s="163">
        <f t="shared" si="78"/>
        <v>0</v>
      </c>
      <c r="AS77" s="163">
        <f t="shared" si="78"/>
        <v>0</v>
      </c>
      <c r="AT77" s="163">
        <f t="shared" si="78"/>
        <v>0</v>
      </c>
      <c r="AU77" s="163">
        <f t="shared" si="78"/>
        <v>0</v>
      </c>
      <c r="AV77" s="163">
        <f t="shared" si="78"/>
        <v>0</v>
      </c>
      <c r="AW77" s="163">
        <f t="shared" si="78"/>
        <v>0</v>
      </c>
      <c r="AX77" s="163">
        <f t="shared" si="78"/>
        <v>0</v>
      </c>
      <c r="AY77" s="163">
        <f t="shared" si="78"/>
        <v>1652.0707199999999</v>
      </c>
      <c r="AZ77" s="163">
        <f t="shared" si="78"/>
        <v>0</v>
      </c>
      <c r="BA77" s="163">
        <f t="shared" si="78"/>
        <v>0</v>
      </c>
      <c r="BB77" s="163"/>
      <c r="BC77" s="174"/>
    </row>
    <row r="78" spans="1:55" ht="35.25" customHeight="1">
      <c r="A78" s="288"/>
      <c r="B78" s="287"/>
      <c r="C78" s="287"/>
      <c r="D78" s="148" t="s">
        <v>37</v>
      </c>
      <c r="E78" s="165">
        <f t="shared" si="60"/>
        <v>0</v>
      </c>
      <c r="F78" s="165">
        <f>I78+L78+O78+R78+U78+X78+AA78+AF78+AK78+AP78+AU78+AZ78</f>
        <v>0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74"/>
    </row>
    <row r="79" spans="1:55" ht="52.5" customHeight="1">
      <c r="A79" s="288"/>
      <c r="B79" s="287"/>
      <c r="C79" s="287"/>
      <c r="D79" s="172" t="s">
        <v>2</v>
      </c>
      <c r="E79" s="165">
        <f t="shared" si="60"/>
        <v>0</v>
      </c>
      <c r="F79" s="165">
        <f t="shared" si="61"/>
        <v>0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74"/>
    </row>
    <row r="80" spans="1:55" ht="22.5" customHeight="1">
      <c r="A80" s="288"/>
      <c r="B80" s="287"/>
      <c r="C80" s="287"/>
      <c r="D80" s="224" t="s">
        <v>268</v>
      </c>
      <c r="E80" s="165">
        <f t="shared" si="60"/>
        <v>1652.0707199999999</v>
      </c>
      <c r="F80" s="165">
        <f t="shared" si="61"/>
        <v>0</v>
      </c>
      <c r="G80" s="163">
        <f t="shared" ref="G80" si="79">F80*100/E80</f>
        <v>0</v>
      </c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>
        <f>1655-2.92928</f>
        <v>1652.0707199999999</v>
      </c>
      <c r="AZ80" s="163"/>
      <c r="BA80" s="163"/>
      <c r="BB80" s="163"/>
      <c r="BC80" s="174"/>
    </row>
    <row r="81" spans="1:55" ht="81" customHeight="1">
      <c r="A81" s="288"/>
      <c r="B81" s="287"/>
      <c r="C81" s="287"/>
      <c r="D81" s="224" t="s">
        <v>274</v>
      </c>
      <c r="E81" s="165">
        <f t="shared" si="60"/>
        <v>0</v>
      </c>
      <c r="F81" s="165">
        <f t="shared" si="61"/>
        <v>0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74"/>
    </row>
    <row r="82" spans="1:55" ht="22.5" customHeight="1">
      <c r="A82" s="288"/>
      <c r="B82" s="287"/>
      <c r="C82" s="287"/>
      <c r="D82" s="224" t="s">
        <v>269</v>
      </c>
      <c r="E82" s="165">
        <f t="shared" si="60"/>
        <v>0</v>
      </c>
      <c r="F82" s="165">
        <f t="shared" si="61"/>
        <v>0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74"/>
    </row>
    <row r="83" spans="1:55" ht="33.75" customHeight="1">
      <c r="A83" s="288"/>
      <c r="B83" s="287"/>
      <c r="C83" s="287"/>
      <c r="D83" s="228" t="s">
        <v>43</v>
      </c>
      <c r="E83" s="165">
        <f t="shared" si="60"/>
        <v>0</v>
      </c>
      <c r="F83" s="165">
        <f t="shared" si="61"/>
        <v>0</v>
      </c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74"/>
    </row>
    <row r="84" spans="1:55" ht="22.5" customHeight="1">
      <c r="A84" s="288" t="s">
        <v>335</v>
      </c>
      <c r="B84" s="287" t="s">
        <v>432</v>
      </c>
      <c r="C84" s="287"/>
      <c r="D84" s="150" t="s">
        <v>41</v>
      </c>
      <c r="E84" s="165">
        <f t="shared" si="60"/>
        <v>82.499279999999999</v>
      </c>
      <c r="F84" s="165">
        <f t="shared" si="61"/>
        <v>0</v>
      </c>
      <c r="G84" s="163">
        <f t="shared" ref="G84" si="80">F84*100/E84</f>
        <v>0</v>
      </c>
      <c r="H84" s="163">
        <f>SUM(H85:H87)</f>
        <v>0</v>
      </c>
      <c r="I84" s="163">
        <f t="shared" ref="I84:BA84" si="81">SUM(I85:I87)</f>
        <v>0</v>
      </c>
      <c r="J84" s="163">
        <f t="shared" si="81"/>
        <v>0</v>
      </c>
      <c r="K84" s="163">
        <f t="shared" si="81"/>
        <v>0</v>
      </c>
      <c r="L84" s="163">
        <f t="shared" si="81"/>
        <v>0</v>
      </c>
      <c r="M84" s="163">
        <f t="shared" si="81"/>
        <v>0</v>
      </c>
      <c r="N84" s="163">
        <f t="shared" si="81"/>
        <v>0</v>
      </c>
      <c r="O84" s="163">
        <f t="shared" si="81"/>
        <v>0</v>
      </c>
      <c r="P84" s="163">
        <f t="shared" si="81"/>
        <v>0</v>
      </c>
      <c r="Q84" s="163">
        <f t="shared" si="81"/>
        <v>0</v>
      </c>
      <c r="R84" s="163">
        <f t="shared" si="81"/>
        <v>0</v>
      </c>
      <c r="S84" s="163">
        <f t="shared" si="81"/>
        <v>0</v>
      </c>
      <c r="T84" s="163">
        <f t="shared" si="81"/>
        <v>0</v>
      </c>
      <c r="U84" s="163">
        <f t="shared" si="81"/>
        <v>0</v>
      </c>
      <c r="V84" s="163">
        <f t="shared" si="81"/>
        <v>0</v>
      </c>
      <c r="W84" s="163">
        <f t="shared" si="81"/>
        <v>0</v>
      </c>
      <c r="X84" s="163">
        <f t="shared" si="81"/>
        <v>0</v>
      </c>
      <c r="Y84" s="163">
        <f t="shared" si="81"/>
        <v>0</v>
      </c>
      <c r="Z84" s="163">
        <f t="shared" si="81"/>
        <v>0</v>
      </c>
      <c r="AA84" s="163">
        <f t="shared" si="81"/>
        <v>0</v>
      </c>
      <c r="AB84" s="163">
        <f t="shared" si="81"/>
        <v>0</v>
      </c>
      <c r="AC84" s="163">
        <f t="shared" si="81"/>
        <v>0</v>
      </c>
      <c r="AD84" s="163">
        <f t="shared" si="81"/>
        <v>0</v>
      </c>
      <c r="AE84" s="163">
        <f t="shared" si="81"/>
        <v>0</v>
      </c>
      <c r="AF84" s="163">
        <f t="shared" si="81"/>
        <v>0</v>
      </c>
      <c r="AG84" s="163">
        <f t="shared" si="81"/>
        <v>0</v>
      </c>
      <c r="AH84" s="163">
        <f t="shared" si="81"/>
        <v>0</v>
      </c>
      <c r="AI84" s="163">
        <f t="shared" si="81"/>
        <v>0</v>
      </c>
      <c r="AJ84" s="163">
        <f t="shared" si="81"/>
        <v>0</v>
      </c>
      <c r="AK84" s="163">
        <f t="shared" si="81"/>
        <v>0</v>
      </c>
      <c r="AL84" s="163">
        <f t="shared" si="81"/>
        <v>0</v>
      </c>
      <c r="AM84" s="163">
        <f t="shared" si="81"/>
        <v>0</v>
      </c>
      <c r="AN84" s="163">
        <f t="shared" si="81"/>
        <v>0</v>
      </c>
      <c r="AO84" s="163">
        <f t="shared" si="81"/>
        <v>0</v>
      </c>
      <c r="AP84" s="163">
        <f t="shared" si="81"/>
        <v>0</v>
      </c>
      <c r="AQ84" s="163">
        <f t="shared" si="81"/>
        <v>0</v>
      </c>
      <c r="AR84" s="163">
        <f t="shared" si="81"/>
        <v>0</v>
      </c>
      <c r="AS84" s="163">
        <f t="shared" si="81"/>
        <v>0</v>
      </c>
      <c r="AT84" s="163">
        <f t="shared" si="81"/>
        <v>0</v>
      </c>
      <c r="AU84" s="163">
        <f t="shared" si="81"/>
        <v>0</v>
      </c>
      <c r="AV84" s="163">
        <f t="shared" si="81"/>
        <v>0</v>
      </c>
      <c r="AW84" s="163">
        <f t="shared" si="81"/>
        <v>0</v>
      </c>
      <c r="AX84" s="163">
        <f t="shared" si="81"/>
        <v>0</v>
      </c>
      <c r="AY84" s="163">
        <f t="shared" si="81"/>
        <v>82.499279999999999</v>
      </c>
      <c r="AZ84" s="163">
        <f t="shared" si="81"/>
        <v>0</v>
      </c>
      <c r="BA84" s="163">
        <f t="shared" si="81"/>
        <v>0</v>
      </c>
      <c r="BB84" s="163"/>
      <c r="BC84" s="174"/>
    </row>
    <row r="85" spans="1:55" ht="35.25" customHeight="1">
      <c r="A85" s="288"/>
      <c r="B85" s="287"/>
      <c r="C85" s="287"/>
      <c r="D85" s="148" t="s">
        <v>37</v>
      </c>
      <c r="E85" s="165">
        <f t="shared" si="60"/>
        <v>0</v>
      </c>
      <c r="F85" s="165">
        <f t="shared" si="61"/>
        <v>0</v>
      </c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74"/>
    </row>
    <row r="86" spans="1:55" ht="48.75" customHeight="1">
      <c r="A86" s="288"/>
      <c r="B86" s="287"/>
      <c r="C86" s="287"/>
      <c r="D86" s="172" t="s">
        <v>2</v>
      </c>
      <c r="E86" s="165">
        <f t="shared" si="60"/>
        <v>0</v>
      </c>
      <c r="F86" s="165">
        <f t="shared" si="61"/>
        <v>0</v>
      </c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74"/>
    </row>
    <row r="87" spans="1:55" ht="22.5" customHeight="1">
      <c r="A87" s="288"/>
      <c r="B87" s="287"/>
      <c r="C87" s="287"/>
      <c r="D87" s="224" t="s">
        <v>268</v>
      </c>
      <c r="E87" s="165">
        <f t="shared" si="60"/>
        <v>82.499279999999999</v>
      </c>
      <c r="F87" s="165">
        <f t="shared" si="61"/>
        <v>0</v>
      </c>
      <c r="G87" s="163">
        <f t="shared" ref="G87" si="82">F87*100/E87</f>
        <v>0</v>
      </c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>
        <v>82.499279999999999</v>
      </c>
      <c r="AZ87" s="163"/>
      <c r="BA87" s="163"/>
      <c r="BB87" s="163"/>
      <c r="BC87" s="174"/>
    </row>
    <row r="88" spans="1:55" ht="83.25" customHeight="1">
      <c r="A88" s="288"/>
      <c r="B88" s="287"/>
      <c r="C88" s="287"/>
      <c r="D88" s="224" t="s">
        <v>274</v>
      </c>
      <c r="E88" s="165">
        <f t="shared" si="60"/>
        <v>0</v>
      </c>
      <c r="F88" s="165">
        <f t="shared" si="61"/>
        <v>0</v>
      </c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74"/>
    </row>
    <row r="89" spans="1:55" ht="22.5" customHeight="1">
      <c r="A89" s="288"/>
      <c r="B89" s="287"/>
      <c r="C89" s="287"/>
      <c r="D89" s="224" t="s">
        <v>269</v>
      </c>
      <c r="E89" s="165">
        <f t="shared" si="60"/>
        <v>0</v>
      </c>
      <c r="F89" s="165">
        <f t="shared" si="61"/>
        <v>0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74"/>
    </row>
    <row r="90" spans="1:55" ht="32.25" customHeight="1">
      <c r="A90" s="288"/>
      <c r="B90" s="287"/>
      <c r="C90" s="287"/>
      <c r="D90" s="228" t="s">
        <v>43</v>
      </c>
      <c r="E90" s="165">
        <f t="shared" si="60"/>
        <v>0</v>
      </c>
      <c r="F90" s="165">
        <f t="shared" si="61"/>
        <v>0</v>
      </c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74"/>
    </row>
    <row r="91" spans="1:55" ht="22.5" customHeight="1">
      <c r="A91" s="288" t="s">
        <v>336</v>
      </c>
      <c r="B91" s="287" t="s">
        <v>436</v>
      </c>
      <c r="C91" s="287"/>
      <c r="D91" s="150" t="s">
        <v>41</v>
      </c>
      <c r="E91" s="165">
        <f t="shared" si="60"/>
        <v>51544.516000000003</v>
      </c>
      <c r="F91" s="165">
        <f t="shared" si="61"/>
        <v>480</v>
      </c>
      <c r="G91" s="163">
        <f t="shared" ref="G91" si="83">F91*100/E91</f>
        <v>0.93123388722866263</v>
      </c>
      <c r="H91" s="163">
        <f>SUM(H92:H94)</f>
        <v>0</v>
      </c>
      <c r="I91" s="163">
        <f t="shared" ref="I91:BA91" si="84">SUM(I92:I94)</f>
        <v>0</v>
      </c>
      <c r="J91" s="163">
        <f t="shared" si="84"/>
        <v>0</v>
      </c>
      <c r="K91" s="163">
        <f t="shared" si="84"/>
        <v>0</v>
      </c>
      <c r="L91" s="163">
        <f t="shared" si="84"/>
        <v>0</v>
      </c>
      <c r="M91" s="163">
        <f t="shared" si="84"/>
        <v>0</v>
      </c>
      <c r="N91" s="163">
        <f t="shared" si="84"/>
        <v>0</v>
      </c>
      <c r="O91" s="163">
        <f t="shared" si="84"/>
        <v>0</v>
      </c>
      <c r="P91" s="163">
        <f t="shared" si="84"/>
        <v>0</v>
      </c>
      <c r="Q91" s="163">
        <f t="shared" si="84"/>
        <v>0</v>
      </c>
      <c r="R91" s="163">
        <f t="shared" si="84"/>
        <v>0</v>
      </c>
      <c r="S91" s="163">
        <f t="shared" si="84"/>
        <v>0</v>
      </c>
      <c r="T91" s="163">
        <f t="shared" si="84"/>
        <v>0</v>
      </c>
      <c r="U91" s="163">
        <f t="shared" si="84"/>
        <v>0</v>
      </c>
      <c r="V91" s="163">
        <f t="shared" si="84"/>
        <v>0</v>
      </c>
      <c r="W91" s="163">
        <f t="shared" si="84"/>
        <v>0</v>
      </c>
      <c r="X91" s="163">
        <f t="shared" si="84"/>
        <v>0</v>
      </c>
      <c r="Y91" s="163">
        <f t="shared" si="84"/>
        <v>0</v>
      </c>
      <c r="Z91" s="163">
        <f t="shared" si="84"/>
        <v>0</v>
      </c>
      <c r="AA91" s="163">
        <f t="shared" si="84"/>
        <v>0</v>
      </c>
      <c r="AB91" s="163">
        <f t="shared" si="84"/>
        <v>0</v>
      </c>
      <c r="AC91" s="163">
        <f t="shared" si="84"/>
        <v>0</v>
      </c>
      <c r="AD91" s="163">
        <f t="shared" si="84"/>
        <v>0</v>
      </c>
      <c r="AE91" s="163">
        <f t="shared" si="84"/>
        <v>0</v>
      </c>
      <c r="AF91" s="163">
        <f t="shared" si="84"/>
        <v>0</v>
      </c>
      <c r="AG91" s="163">
        <f t="shared" si="84"/>
        <v>0</v>
      </c>
      <c r="AH91" s="163">
        <f t="shared" si="84"/>
        <v>0</v>
      </c>
      <c r="AI91" s="163">
        <f t="shared" si="84"/>
        <v>0</v>
      </c>
      <c r="AJ91" s="163">
        <f t="shared" si="84"/>
        <v>480</v>
      </c>
      <c r="AK91" s="163">
        <f t="shared" si="84"/>
        <v>480</v>
      </c>
      <c r="AL91" s="163">
        <f t="shared" si="84"/>
        <v>0</v>
      </c>
      <c r="AM91" s="163">
        <f t="shared" si="84"/>
        <v>0</v>
      </c>
      <c r="AN91" s="163">
        <f t="shared" si="84"/>
        <v>0</v>
      </c>
      <c r="AO91" s="163">
        <f t="shared" si="84"/>
        <v>0</v>
      </c>
      <c r="AP91" s="163">
        <f t="shared" si="84"/>
        <v>0</v>
      </c>
      <c r="AQ91" s="163">
        <f t="shared" si="84"/>
        <v>0</v>
      </c>
      <c r="AR91" s="163">
        <f t="shared" si="84"/>
        <v>0</v>
      </c>
      <c r="AS91" s="163">
        <f t="shared" si="84"/>
        <v>0</v>
      </c>
      <c r="AT91" s="163">
        <f t="shared" si="84"/>
        <v>0</v>
      </c>
      <c r="AU91" s="163">
        <f t="shared" si="84"/>
        <v>0</v>
      </c>
      <c r="AV91" s="163">
        <f t="shared" si="84"/>
        <v>0</v>
      </c>
      <c r="AW91" s="163">
        <f t="shared" si="84"/>
        <v>0</v>
      </c>
      <c r="AX91" s="163">
        <f t="shared" si="84"/>
        <v>0</v>
      </c>
      <c r="AY91" s="163">
        <f t="shared" si="84"/>
        <v>51064.516000000003</v>
      </c>
      <c r="AZ91" s="163">
        <f t="shared" si="84"/>
        <v>0</v>
      </c>
      <c r="BA91" s="163">
        <f t="shared" si="84"/>
        <v>0</v>
      </c>
      <c r="BB91" s="163"/>
      <c r="BC91" s="174"/>
    </row>
    <row r="92" spans="1:55" ht="32.25" customHeight="1">
      <c r="A92" s="288"/>
      <c r="B92" s="287"/>
      <c r="C92" s="287"/>
      <c r="D92" s="148" t="s">
        <v>37</v>
      </c>
      <c r="E92" s="165">
        <f t="shared" si="60"/>
        <v>0</v>
      </c>
      <c r="F92" s="165">
        <f t="shared" si="61"/>
        <v>0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74"/>
    </row>
    <row r="93" spans="1:55" ht="51.75" customHeight="1">
      <c r="A93" s="288"/>
      <c r="B93" s="287"/>
      <c r="C93" s="287"/>
      <c r="D93" s="172" t="s">
        <v>2</v>
      </c>
      <c r="E93" s="165">
        <f t="shared" si="60"/>
        <v>0</v>
      </c>
      <c r="F93" s="165">
        <f t="shared" si="61"/>
        <v>0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74"/>
    </row>
    <row r="94" spans="1:55" ht="22.5" customHeight="1">
      <c r="A94" s="288"/>
      <c r="B94" s="287"/>
      <c r="C94" s="287"/>
      <c r="D94" s="224" t="s">
        <v>268</v>
      </c>
      <c r="E94" s="165">
        <f t="shared" si="60"/>
        <v>51544.516000000003</v>
      </c>
      <c r="F94" s="165">
        <f t="shared" si="61"/>
        <v>480</v>
      </c>
      <c r="G94" s="163">
        <f t="shared" ref="G94" si="85">F94*100/E94</f>
        <v>0.93123388722866263</v>
      </c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>
        <v>480</v>
      </c>
      <c r="AK94" s="163">
        <v>480</v>
      </c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>
        <f>1644.516+49900-480</f>
        <v>51064.516000000003</v>
      </c>
      <c r="AZ94" s="163"/>
      <c r="BA94" s="163"/>
      <c r="BB94" s="163"/>
      <c r="BC94" s="174"/>
    </row>
    <row r="95" spans="1:55" ht="81.75" customHeight="1">
      <c r="A95" s="288"/>
      <c r="B95" s="287"/>
      <c r="C95" s="287"/>
      <c r="D95" s="224" t="s">
        <v>274</v>
      </c>
      <c r="E95" s="165">
        <f t="shared" si="60"/>
        <v>51400</v>
      </c>
      <c r="F95" s="165">
        <f t="shared" si="61"/>
        <v>480</v>
      </c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>
        <v>480</v>
      </c>
      <c r="AK95" s="163">
        <v>480</v>
      </c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>
        <f>1500+49900-480</f>
        <v>50920</v>
      </c>
      <c r="AZ95" s="163"/>
      <c r="BA95" s="163"/>
      <c r="BB95" s="163"/>
      <c r="BC95" s="174"/>
    </row>
    <row r="96" spans="1:55" ht="22.5" customHeight="1">
      <c r="A96" s="288"/>
      <c r="B96" s="287"/>
      <c r="C96" s="287"/>
      <c r="D96" s="224" t="s">
        <v>269</v>
      </c>
      <c r="E96" s="165">
        <f t="shared" si="60"/>
        <v>0</v>
      </c>
      <c r="F96" s="165">
        <f t="shared" si="61"/>
        <v>0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74"/>
    </row>
    <row r="97" spans="1:55" ht="31.5" customHeight="1">
      <c r="A97" s="288"/>
      <c r="B97" s="287"/>
      <c r="C97" s="287"/>
      <c r="D97" s="228" t="s">
        <v>43</v>
      </c>
      <c r="E97" s="165">
        <f t="shared" si="60"/>
        <v>0</v>
      </c>
      <c r="F97" s="165">
        <f t="shared" si="61"/>
        <v>0</v>
      </c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74"/>
    </row>
    <row r="98" spans="1:55" ht="22.5" customHeight="1">
      <c r="A98" s="288" t="s">
        <v>337</v>
      </c>
      <c r="B98" s="287" t="s">
        <v>441</v>
      </c>
      <c r="C98" s="287"/>
      <c r="D98" s="150" t="s">
        <v>41</v>
      </c>
      <c r="E98" s="165">
        <f t="shared" ref="E98:E148" si="86">H98+K98+N98+Q98+T98+W98+Z98+AE98+AJ98+AO98+AT98+AY98</f>
        <v>1491.09815</v>
      </c>
      <c r="F98" s="165">
        <f t="shared" ref="F98:F148" si="87">I98+L98+O98+R98+U98+X98+AA98+AF98+AK98+AP98+AU98+AZ98</f>
        <v>1491.09815</v>
      </c>
      <c r="G98" s="163">
        <f t="shared" ref="G98" si="88">F98*100/E98</f>
        <v>100</v>
      </c>
      <c r="H98" s="163">
        <f>SUM(H99:H101)</f>
        <v>0</v>
      </c>
      <c r="I98" s="163">
        <f t="shared" ref="I98:BA98" si="89">SUM(I99:I101)</f>
        <v>0</v>
      </c>
      <c r="J98" s="163">
        <f t="shared" si="89"/>
        <v>0</v>
      </c>
      <c r="K98" s="163">
        <f t="shared" si="89"/>
        <v>0</v>
      </c>
      <c r="L98" s="163">
        <f t="shared" si="89"/>
        <v>0</v>
      </c>
      <c r="M98" s="163">
        <f t="shared" si="89"/>
        <v>0</v>
      </c>
      <c r="N98" s="163">
        <f t="shared" si="89"/>
        <v>1491.09815</v>
      </c>
      <c r="O98" s="163">
        <f t="shared" si="89"/>
        <v>1491.09815</v>
      </c>
      <c r="P98" s="163">
        <f t="shared" si="89"/>
        <v>0</v>
      </c>
      <c r="Q98" s="163">
        <f t="shared" si="89"/>
        <v>0</v>
      </c>
      <c r="R98" s="163">
        <f t="shared" si="89"/>
        <v>0</v>
      </c>
      <c r="S98" s="163">
        <f t="shared" si="89"/>
        <v>0</v>
      </c>
      <c r="T98" s="163">
        <f t="shared" si="89"/>
        <v>0</v>
      </c>
      <c r="U98" s="163">
        <f t="shared" si="89"/>
        <v>0</v>
      </c>
      <c r="V98" s="163">
        <f t="shared" si="89"/>
        <v>0</v>
      </c>
      <c r="W98" s="163">
        <f t="shared" si="89"/>
        <v>0</v>
      </c>
      <c r="X98" s="163">
        <f t="shared" si="89"/>
        <v>0</v>
      </c>
      <c r="Y98" s="163">
        <f t="shared" si="89"/>
        <v>0</v>
      </c>
      <c r="Z98" s="163">
        <f t="shared" si="89"/>
        <v>0</v>
      </c>
      <c r="AA98" s="163">
        <f t="shared" si="89"/>
        <v>0</v>
      </c>
      <c r="AB98" s="163">
        <f t="shared" si="89"/>
        <v>0</v>
      </c>
      <c r="AC98" s="163">
        <f t="shared" si="89"/>
        <v>0</v>
      </c>
      <c r="AD98" s="163">
        <f t="shared" si="89"/>
        <v>0</v>
      </c>
      <c r="AE98" s="163">
        <f t="shared" si="89"/>
        <v>0</v>
      </c>
      <c r="AF98" s="163">
        <f t="shared" si="89"/>
        <v>0</v>
      </c>
      <c r="AG98" s="163">
        <f t="shared" si="89"/>
        <v>0</v>
      </c>
      <c r="AH98" s="163">
        <f t="shared" si="89"/>
        <v>0</v>
      </c>
      <c r="AI98" s="163">
        <f t="shared" si="89"/>
        <v>0</v>
      </c>
      <c r="AJ98" s="163">
        <f t="shared" si="89"/>
        <v>0</v>
      </c>
      <c r="AK98" s="163">
        <f t="shared" si="89"/>
        <v>0</v>
      </c>
      <c r="AL98" s="163">
        <f t="shared" si="89"/>
        <v>0</v>
      </c>
      <c r="AM98" s="163">
        <f t="shared" si="89"/>
        <v>0</v>
      </c>
      <c r="AN98" s="163">
        <f t="shared" si="89"/>
        <v>0</v>
      </c>
      <c r="AO98" s="163">
        <f t="shared" si="89"/>
        <v>0</v>
      </c>
      <c r="AP98" s="163">
        <f t="shared" si="89"/>
        <v>0</v>
      </c>
      <c r="AQ98" s="163">
        <f t="shared" si="89"/>
        <v>0</v>
      </c>
      <c r="AR98" s="163">
        <f t="shared" si="89"/>
        <v>0</v>
      </c>
      <c r="AS98" s="163">
        <f t="shared" si="89"/>
        <v>0</v>
      </c>
      <c r="AT98" s="163">
        <f t="shared" si="89"/>
        <v>0</v>
      </c>
      <c r="AU98" s="163">
        <f t="shared" si="89"/>
        <v>0</v>
      </c>
      <c r="AV98" s="163">
        <f t="shared" si="89"/>
        <v>0</v>
      </c>
      <c r="AW98" s="163">
        <f t="shared" si="89"/>
        <v>0</v>
      </c>
      <c r="AX98" s="163">
        <f t="shared" si="89"/>
        <v>0</v>
      </c>
      <c r="AY98" s="163">
        <f t="shared" si="89"/>
        <v>0</v>
      </c>
      <c r="AZ98" s="163">
        <f t="shared" si="89"/>
        <v>0</v>
      </c>
      <c r="BA98" s="163">
        <f t="shared" si="89"/>
        <v>0</v>
      </c>
      <c r="BB98" s="163"/>
      <c r="BC98" s="174"/>
    </row>
    <row r="99" spans="1:55" ht="32.25" customHeight="1">
      <c r="A99" s="288"/>
      <c r="B99" s="287"/>
      <c r="C99" s="287"/>
      <c r="D99" s="148" t="s">
        <v>37</v>
      </c>
      <c r="E99" s="165">
        <f t="shared" si="86"/>
        <v>0</v>
      </c>
      <c r="F99" s="165">
        <f t="shared" si="87"/>
        <v>0</v>
      </c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74"/>
    </row>
    <row r="100" spans="1:55" ht="51.75" customHeight="1">
      <c r="A100" s="288"/>
      <c r="B100" s="287"/>
      <c r="C100" s="287"/>
      <c r="D100" s="172" t="s">
        <v>2</v>
      </c>
      <c r="E100" s="165">
        <f t="shared" si="86"/>
        <v>0</v>
      </c>
      <c r="F100" s="165">
        <f t="shared" si="87"/>
        <v>0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74"/>
    </row>
    <row r="101" spans="1:55" ht="22.5" customHeight="1">
      <c r="A101" s="288"/>
      <c r="B101" s="287"/>
      <c r="C101" s="287"/>
      <c r="D101" s="224" t="s">
        <v>268</v>
      </c>
      <c r="E101" s="165">
        <f t="shared" si="86"/>
        <v>1491.09815</v>
      </c>
      <c r="F101" s="165">
        <f t="shared" si="87"/>
        <v>1491.09815</v>
      </c>
      <c r="G101" s="163">
        <f t="shared" ref="G101:G102" si="90">F101*100/E101</f>
        <v>100</v>
      </c>
      <c r="H101" s="163"/>
      <c r="I101" s="163"/>
      <c r="J101" s="163"/>
      <c r="K101" s="163"/>
      <c r="L101" s="163"/>
      <c r="M101" s="163"/>
      <c r="N101" s="163">
        <v>1491.09815</v>
      </c>
      <c r="O101" s="163">
        <v>1491.09815</v>
      </c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74"/>
    </row>
    <row r="102" spans="1:55" ht="81.75" customHeight="1">
      <c r="A102" s="288"/>
      <c r="B102" s="287"/>
      <c r="C102" s="287"/>
      <c r="D102" s="224" t="s">
        <v>274</v>
      </c>
      <c r="E102" s="165">
        <f t="shared" si="86"/>
        <v>0</v>
      </c>
      <c r="F102" s="165">
        <f t="shared" si="87"/>
        <v>0</v>
      </c>
      <c r="G102" s="163" t="e">
        <f t="shared" si="90"/>
        <v>#DIV/0!</v>
      </c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74"/>
    </row>
    <row r="103" spans="1:55" ht="22.5" customHeight="1">
      <c r="A103" s="288"/>
      <c r="B103" s="287"/>
      <c r="C103" s="287"/>
      <c r="D103" s="224" t="s">
        <v>269</v>
      </c>
      <c r="E103" s="165">
        <f t="shared" si="86"/>
        <v>0</v>
      </c>
      <c r="F103" s="165">
        <f t="shared" si="87"/>
        <v>0</v>
      </c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74"/>
    </row>
    <row r="104" spans="1:55" ht="31.5" customHeight="1">
      <c r="A104" s="288"/>
      <c r="B104" s="287"/>
      <c r="C104" s="287"/>
      <c r="D104" s="228" t="s">
        <v>43</v>
      </c>
      <c r="E104" s="165">
        <f t="shared" si="86"/>
        <v>0</v>
      </c>
      <c r="F104" s="165">
        <f t="shared" si="87"/>
        <v>0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74"/>
    </row>
    <row r="105" spans="1:55" ht="22.5" customHeight="1">
      <c r="A105" s="288" t="s">
        <v>430</v>
      </c>
      <c r="B105" s="287" t="s">
        <v>442</v>
      </c>
      <c r="C105" s="287"/>
      <c r="D105" s="150" t="s">
        <v>41</v>
      </c>
      <c r="E105" s="165">
        <f t="shared" si="86"/>
        <v>399.99200000000002</v>
      </c>
      <c r="F105" s="165">
        <f t="shared" si="87"/>
        <v>0</v>
      </c>
      <c r="G105" s="163">
        <f t="shared" ref="G105" si="91">F105*100/E105</f>
        <v>0</v>
      </c>
      <c r="H105" s="163">
        <f>SUM(H106:H108)</f>
        <v>0</v>
      </c>
      <c r="I105" s="163">
        <f t="shared" ref="I105:BA105" si="92">SUM(I106:I108)</f>
        <v>0</v>
      </c>
      <c r="J105" s="163">
        <f t="shared" si="92"/>
        <v>0</v>
      </c>
      <c r="K105" s="163">
        <f t="shared" si="92"/>
        <v>0</v>
      </c>
      <c r="L105" s="163">
        <f t="shared" si="92"/>
        <v>0</v>
      </c>
      <c r="M105" s="163">
        <f t="shared" si="92"/>
        <v>0</v>
      </c>
      <c r="N105" s="163">
        <f t="shared" si="92"/>
        <v>0</v>
      </c>
      <c r="O105" s="163">
        <f t="shared" si="92"/>
        <v>0</v>
      </c>
      <c r="P105" s="163">
        <f t="shared" si="92"/>
        <v>0</v>
      </c>
      <c r="Q105" s="163">
        <f t="shared" si="92"/>
        <v>0</v>
      </c>
      <c r="R105" s="163">
        <f t="shared" si="92"/>
        <v>0</v>
      </c>
      <c r="S105" s="163">
        <f t="shared" si="92"/>
        <v>0</v>
      </c>
      <c r="T105" s="163">
        <f t="shared" si="92"/>
        <v>0</v>
      </c>
      <c r="U105" s="163">
        <f t="shared" si="92"/>
        <v>0</v>
      </c>
      <c r="V105" s="163">
        <f t="shared" si="92"/>
        <v>0</v>
      </c>
      <c r="W105" s="163">
        <f t="shared" si="92"/>
        <v>0</v>
      </c>
      <c r="X105" s="163">
        <f t="shared" si="92"/>
        <v>0</v>
      </c>
      <c r="Y105" s="163">
        <f t="shared" si="92"/>
        <v>0</v>
      </c>
      <c r="Z105" s="163">
        <f t="shared" si="92"/>
        <v>0</v>
      </c>
      <c r="AA105" s="163">
        <f t="shared" si="92"/>
        <v>0</v>
      </c>
      <c r="AB105" s="163">
        <f t="shared" si="92"/>
        <v>0</v>
      </c>
      <c r="AC105" s="163">
        <f t="shared" si="92"/>
        <v>0</v>
      </c>
      <c r="AD105" s="163">
        <f t="shared" si="92"/>
        <v>0</v>
      </c>
      <c r="AE105" s="163">
        <f t="shared" si="92"/>
        <v>0</v>
      </c>
      <c r="AF105" s="163">
        <f t="shared" si="92"/>
        <v>0</v>
      </c>
      <c r="AG105" s="163">
        <f t="shared" si="92"/>
        <v>0</v>
      </c>
      <c r="AH105" s="163">
        <f t="shared" si="92"/>
        <v>0</v>
      </c>
      <c r="AI105" s="163">
        <f t="shared" si="92"/>
        <v>0</v>
      </c>
      <c r="AJ105" s="163">
        <f t="shared" si="92"/>
        <v>0</v>
      </c>
      <c r="AK105" s="163">
        <f t="shared" si="92"/>
        <v>0</v>
      </c>
      <c r="AL105" s="163">
        <f t="shared" si="92"/>
        <v>0</v>
      </c>
      <c r="AM105" s="163">
        <f t="shared" si="92"/>
        <v>0</v>
      </c>
      <c r="AN105" s="163">
        <f t="shared" si="92"/>
        <v>0</v>
      </c>
      <c r="AO105" s="163">
        <f t="shared" si="92"/>
        <v>0</v>
      </c>
      <c r="AP105" s="163">
        <f t="shared" si="92"/>
        <v>0</v>
      </c>
      <c r="AQ105" s="163">
        <f t="shared" si="92"/>
        <v>0</v>
      </c>
      <c r="AR105" s="163">
        <f t="shared" si="92"/>
        <v>0</v>
      </c>
      <c r="AS105" s="163">
        <f t="shared" si="92"/>
        <v>0</v>
      </c>
      <c r="AT105" s="163">
        <f t="shared" si="92"/>
        <v>0</v>
      </c>
      <c r="AU105" s="163">
        <f t="shared" si="92"/>
        <v>0</v>
      </c>
      <c r="AV105" s="163">
        <f t="shared" si="92"/>
        <v>0</v>
      </c>
      <c r="AW105" s="163">
        <f t="shared" si="92"/>
        <v>0</v>
      </c>
      <c r="AX105" s="163">
        <f t="shared" si="92"/>
        <v>0</v>
      </c>
      <c r="AY105" s="163">
        <f t="shared" si="92"/>
        <v>399.99200000000002</v>
      </c>
      <c r="AZ105" s="163">
        <f t="shared" si="92"/>
        <v>0</v>
      </c>
      <c r="BA105" s="163">
        <f t="shared" si="92"/>
        <v>0</v>
      </c>
      <c r="BB105" s="163"/>
      <c r="BC105" s="174"/>
    </row>
    <row r="106" spans="1:55" ht="32.25" customHeight="1">
      <c r="A106" s="288"/>
      <c r="B106" s="287"/>
      <c r="C106" s="287"/>
      <c r="D106" s="148" t="s">
        <v>37</v>
      </c>
      <c r="E106" s="165">
        <f t="shared" si="86"/>
        <v>0</v>
      </c>
      <c r="F106" s="165">
        <f t="shared" si="87"/>
        <v>0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74"/>
    </row>
    <row r="107" spans="1:55" ht="51.75" customHeight="1">
      <c r="A107" s="288"/>
      <c r="B107" s="287"/>
      <c r="C107" s="287"/>
      <c r="D107" s="172" t="s">
        <v>2</v>
      </c>
      <c r="E107" s="165">
        <f t="shared" si="86"/>
        <v>0</v>
      </c>
      <c r="F107" s="165">
        <f t="shared" si="87"/>
        <v>0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74"/>
    </row>
    <row r="108" spans="1:55" ht="22.5" customHeight="1">
      <c r="A108" s="288"/>
      <c r="B108" s="287"/>
      <c r="C108" s="287"/>
      <c r="D108" s="224" t="s">
        <v>268</v>
      </c>
      <c r="E108" s="165">
        <f t="shared" si="86"/>
        <v>399.99200000000002</v>
      </c>
      <c r="F108" s="165">
        <f t="shared" si="87"/>
        <v>0</v>
      </c>
      <c r="G108" s="163">
        <f t="shared" ref="G108" si="93">F108*100/E108</f>
        <v>0</v>
      </c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>
        <v>399.99200000000002</v>
      </c>
      <c r="AZ108" s="163"/>
      <c r="BA108" s="163"/>
      <c r="BB108" s="163"/>
      <c r="BC108" s="174"/>
    </row>
    <row r="109" spans="1:55" ht="81.75" customHeight="1">
      <c r="A109" s="288"/>
      <c r="B109" s="287"/>
      <c r="C109" s="287"/>
      <c r="D109" s="224" t="s">
        <v>274</v>
      </c>
      <c r="E109" s="165">
        <f t="shared" si="86"/>
        <v>399.99200000000002</v>
      </c>
      <c r="F109" s="165">
        <f t="shared" si="87"/>
        <v>0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>
        <v>399.99200000000002</v>
      </c>
      <c r="AZ109" s="163"/>
      <c r="BA109" s="163"/>
      <c r="BB109" s="163"/>
      <c r="BC109" s="174"/>
    </row>
    <row r="110" spans="1:55" ht="22.5" customHeight="1">
      <c r="A110" s="288"/>
      <c r="B110" s="287"/>
      <c r="C110" s="287"/>
      <c r="D110" s="224" t="s">
        <v>269</v>
      </c>
      <c r="E110" s="165">
        <f t="shared" si="86"/>
        <v>0</v>
      </c>
      <c r="F110" s="165">
        <f t="shared" si="87"/>
        <v>0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  <c r="BC110" s="174"/>
    </row>
    <row r="111" spans="1:55" ht="31.5" customHeight="1">
      <c r="A111" s="288"/>
      <c r="B111" s="287"/>
      <c r="C111" s="287"/>
      <c r="D111" s="228" t="s">
        <v>43</v>
      </c>
      <c r="E111" s="165">
        <f t="shared" si="86"/>
        <v>0</v>
      </c>
      <c r="F111" s="165">
        <f t="shared" si="87"/>
        <v>0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3"/>
      <c r="AZ111" s="163"/>
      <c r="BA111" s="163"/>
      <c r="BB111" s="163"/>
      <c r="BC111" s="174"/>
    </row>
    <row r="112" spans="1:55" ht="22.5" customHeight="1">
      <c r="A112" s="288" t="s">
        <v>433</v>
      </c>
      <c r="B112" s="287" t="s">
        <v>505</v>
      </c>
      <c r="C112" s="287"/>
      <c r="D112" s="150" t="s">
        <v>41</v>
      </c>
      <c r="E112" s="165">
        <f t="shared" si="86"/>
        <v>4080</v>
      </c>
      <c r="F112" s="165">
        <f t="shared" si="87"/>
        <v>4080</v>
      </c>
      <c r="G112" s="163">
        <f t="shared" ref="G112" si="94">F112*100/E112</f>
        <v>100</v>
      </c>
      <c r="H112" s="163">
        <f>SUM(H113:H115)</f>
        <v>0</v>
      </c>
      <c r="I112" s="163">
        <f t="shared" ref="I112:BA112" si="95">SUM(I113:I115)</f>
        <v>0</v>
      </c>
      <c r="J112" s="163">
        <f t="shared" si="95"/>
        <v>0</v>
      </c>
      <c r="K112" s="163">
        <f t="shared" si="95"/>
        <v>0</v>
      </c>
      <c r="L112" s="163">
        <f t="shared" si="95"/>
        <v>0</v>
      </c>
      <c r="M112" s="163">
        <f t="shared" si="95"/>
        <v>0</v>
      </c>
      <c r="N112" s="163">
        <f t="shared" si="95"/>
        <v>0</v>
      </c>
      <c r="O112" s="163">
        <f t="shared" si="95"/>
        <v>0</v>
      </c>
      <c r="P112" s="163">
        <f t="shared" si="95"/>
        <v>0</v>
      </c>
      <c r="Q112" s="163">
        <f t="shared" si="95"/>
        <v>0</v>
      </c>
      <c r="R112" s="163">
        <f t="shared" si="95"/>
        <v>0</v>
      </c>
      <c r="S112" s="163">
        <f t="shared" si="95"/>
        <v>0</v>
      </c>
      <c r="T112" s="163">
        <f t="shared" si="95"/>
        <v>4080</v>
      </c>
      <c r="U112" s="163">
        <f t="shared" si="95"/>
        <v>4080</v>
      </c>
      <c r="V112" s="163">
        <f t="shared" si="95"/>
        <v>0</v>
      </c>
      <c r="W112" s="163">
        <f t="shared" si="95"/>
        <v>0</v>
      </c>
      <c r="X112" s="163">
        <f t="shared" si="95"/>
        <v>0</v>
      </c>
      <c r="Y112" s="163">
        <f t="shared" si="95"/>
        <v>0</v>
      </c>
      <c r="Z112" s="163">
        <f t="shared" si="95"/>
        <v>0</v>
      </c>
      <c r="AA112" s="163">
        <f t="shared" si="95"/>
        <v>0</v>
      </c>
      <c r="AB112" s="163">
        <f t="shared" si="95"/>
        <v>0</v>
      </c>
      <c r="AC112" s="163">
        <f t="shared" si="95"/>
        <v>0</v>
      </c>
      <c r="AD112" s="163">
        <f t="shared" si="95"/>
        <v>0</v>
      </c>
      <c r="AE112" s="163">
        <f t="shared" si="95"/>
        <v>0</v>
      </c>
      <c r="AF112" s="163">
        <f t="shared" si="95"/>
        <v>0</v>
      </c>
      <c r="AG112" s="163">
        <f t="shared" si="95"/>
        <v>0</v>
      </c>
      <c r="AH112" s="163">
        <f t="shared" si="95"/>
        <v>0</v>
      </c>
      <c r="AI112" s="163">
        <f t="shared" si="95"/>
        <v>0</v>
      </c>
      <c r="AJ112" s="163">
        <f t="shared" si="95"/>
        <v>0</v>
      </c>
      <c r="AK112" s="163">
        <f t="shared" si="95"/>
        <v>0</v>
      </c>
      <c r="AL112" s="163">
        <f t="shared" si="95"/>
        <v>0</v>
      </c>
      <c r="AM112" s="163">
        <f t="shared" si="95"/>
        <v>0</v>
      </c>
      <c r="AN112" s="163">
        <f t="shared" si="95"/>
        <v>0</v>
      </c>
      <c r="AO112" s="163">
        <f t="shared" si="95"/>
        <v>0</v>
      </c>
      <c r="AP112" s="163">
        <f t="shared" si="95"/>
        <v>0</v>
      </c>
      <c r="AQ112" s="163">
        <f t="shared" si="95"/>
        <v>0</v>
      </c>
      <c r="AR112" s="163">
        <f t="shared" si="95"/>
        <v>0</v>
      </c>
      <c r="AS112" s="163">
        <f t="shared" si="95"/>
        <v>0</v>
      </c>
      <c r="AT112" s="163">
        <f t="shared" si="95"/>
        <v>0</v>
      </c>
      <c r="AU112" s="163">
        <f t="shared" si="95"/>
        <v>0</v>
      </c>
      <c r="AV112" s="163">
        <f t="shared" si="95"/>
        <v>0</v>
      </c>
      <c r="AW112" s="163">
        <f t="shared" si="95"/>
        <v>0</v>
      </c>
      <c r="AX112" s="163">
        <f t="shared" si="95"/>
        <v>0</v>
      </c>
      <c r="AY112" s="163">
        <f t="shared" si="95"/>
        <v>0</v>
      </c>
      <c r="AZ112" s="163">
        <f t="shared" si="95"/>
        <v>0</v>
      </c>
      <c r="BA112" s="163">
        <f t="shared" si="95"/>
        <v>0</v>
      </c>
      <c r="BB112" s="163"/>
      <c r="BC112" s="174"/>
    </row>
    <row r="113" spans="1:55" ht="32.25" customHeight="1">
      <c r="A113" s="288"/>
      <c r="B113" s="287"/>
      <c r="C113" s="287"/>
      <c r="D113" s="148" t="s">
        <v>37</v>
      </c>
      <c r="E113" s="165">
        <f t="shared" si="86"/>
        <v>0</v>
      </c>
      <c r="F113" s="165">
        <f t="shared" si="87"/>
        <v>0</v>
      </c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  <c r="BA113" s="163"/>
      <c r="BB113" s="163"/>
      <c r="BC113" s="174"/>
    </row>
    <row r="114" spans="1:55" ht="51.75" customHeight="1">
      <c r="A114" s="288"/>
      <c r="B114" s="287"/>
      <c r="C114" s="287"/>
      <c r="D114" s="172" t="s">
        <v>2</v>
      </c>
      <c r="E114" s="165">
        <f t="shared" si="86"/>
        <v>0</v>
      </c>
      <c r="F114" s="165">
        <f t="shared" si="87"/>
        <v>0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  <c r="BA114" s="163"/>
      <c r="BB114" s="163"/>
      <c r="BC114" s="174"/>
    </row>
    <row r="115" spans="1:55" ht="22.5" customHeight="1">
      <c r="A115" s="288"/>
      <c r="B115" s="287"/>
      <c r="C115" s="287"/>
      <c r="D115" s="224" t="s">
        <v>268</v>
      </c>
      <c r="E115" s="165">
        <f t="shared" si="86"/>
        <v>4080</v>
      </c>
      <c r="F115" s="165">
        <f t="shared" si="87"/>
        <v>4080</v>
      </c>
      <c r="G115" s="163">
        <f t="shared" ref="G115" si="96">F115*100/E115</f>
        <v>100</v>
      </c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>
        <v>4080</v>
      </c>
      <c r="U115" s="163">
        <v>4080</v>
      </c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  <c r="BB115" s="163"/>
      <c r="BC115" s="174"/>
    </row>
    <row r="116" spans="1:55" ht="81.75" customHeight="1">
      <c r="A116" s="288"/>
      <c r="B116" s="287"/>
      <c r="C116" s="287"/>
      <c r="D116" s="224" t="s">
        <v>274</v>
      </c>
      <c r="E116" s="165">
        <f t="shared" si="86"/>
        <v>4080</v>
      </c>
      <c r="F116" s="165">
        <f t="shared" si="87"/>
        <v>4080</v>
      </c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>
        <v>4080</v>
      </c>
      <c r="U116" s="163">
        <v>4080</v>
      </c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  <c r="BB116" s="163"/>
      <c r="BC116" s="174"/>
    </row>
    <row r="117" spans="1:55" ht="22.5" customHeight="1">
      <c r="A117" s="288"/>
      <c r="B117" s="287"/>
      <c r="C117" s="287"/>
      <c r="D117" s="224" t="s">
        <v>269</v>
      </c>
      <c r="E117" s="165">
        <f t="shared" si="86"/>
        <v>0</v>
      </c>
      <c r="F117" s="165">
        <f t="shared" si="87"/>
        <v>0</v>
      </c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74"/>
    </row>
    <row r="118" spans="1:55" ht="31.5" customHeight="1">
      <c r="A118" s="288"/>
      <c r="B118" s="287"/>
      <c r="C118" s="287"/>
      <c r="D118" s="228" t="s">
        <v>43</v>
      </c>
      <c r="E118" s="165">
        <f t="shared" si="86"/>
        <v>0</v>
      </c>
      <c r="F118" s="165">
        <f t="shared" si="87"/>
        <v>0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3"/>
      <c r="BC118" s="174"/>
    </row>
    <row r="119" spans="1:55" ht="31.5" customHeight="1">
      <c r="A119" s="288" t="s">
        <v>435</v>
      </c>
      <c r="B119" s="287" t="s">
        <v>539</v>
      </c>
      <c r="C119" s="287"/>
      <c r="D119" s="150" t="s">
        <v>41</v>
      </c>
      <c r="E119" s="165">
        <f t="shared" si="86"/>
        <v>0</v>
      </c>
      <c r="F119" s="165">
        <f t="shared" si="87"/>
        <v>0</v>
      </c>
      <c r="G119" s="163" t="e">
        <f t="shared" ref="G119" si="97">F119*100/E119</f>
        <v>#DIV/0!</v>
      </c>
      <c r="H119" s="163">
        <f>SUM(H120:H122)</f>
        <v>0</v>
      </c>
      <c r="I119" s="163">
        <f t="shared" ref="I119:BA119" si="98">SUM(I120:I122)</f>
        <v>0</v>
      </c>
      <c r="J119" s="163">
        <f t="shared" si="98"/>
        <v>0</v>
      </c>
      <c r="K119" s="163">
        <f t="shared" si="98"/>
        <v>0</v>
      </c>
      <c r="L119" s="163">
        <f t="shared" si="98"/>
        <v>0</v>
      </c>
      <c r="M119" s="163">
        <f t="shared" si="98"/>
        <v>0</v>
      </c>
      <c r="N119" s="163">
        <f t="shared" si="98"/>
        <v>0</v>
      </c>
      <c r="O119" s="163">
        <f t="shared" si="98"/>
        <v>0</v>
      </c>
      <c r="P119" s="163">
        <f t="shared" si="98"/>
        <v>0</v>
      </c>
      <c r="Q119" s="163">
        <f t="shared" si="98"/>
        <v>0</v>
      </c>
      <c r="R119" s="163">
        <f t="shared" si="98"/>
        <v>0</v>
      </c>
      <c r="S119" s="163">
        <f t="shared" si="98"/>
        <v>0</v>
      </c>
      <c r="T119" s="163">
        <f t="shared" si="98"/>
        <v>0</v>
      </c>
      <c r="U119" s="163">
        <f t="shared" si="98"/>
        <v>0</v>
      </c>
      <c r="V119" s="163">
        <f t="shared" si="98"/>
        <v>0</v>
      </c>
      <c r="W119" s="163">
        <f t="shared" si="98"/>
        <v>0</v>
      </c>
      <c r="X119" s="163">
        <f t="shared" si="98"/>
        <v>0</v>
      </c>
      <c r="Y119" s="163">
        <f t="shared" si="98"/>
        <v>0</v>
      </c>
      <c r="Z119" s="163">
        <f t="shared" si="98"/>
        <v>0</v>
      </c>
      <c r="AA119" s="163">
        <f t="shared" si="98"/>
        <v>0</v>
      </c>
      <c r="AB119" s="163">
        <f t="shared" si="98"/>
        <v>0</v>
      </c>
      <c r="AC119" s="163">
        <f t="shared" si="98"/>
        <v>0</v>
      </c>
      <c r="AD119" s="163">
        <f t="shared" si="98"/>
        <v>0</v>
      </c>
      <c r="AE119" s="163">
        <f t="shared" si="98"/>
        <v>0</v>
      </c>
      <c r="AF119" s="163">
        <f t="shared" si="98"/>
        <v>0</v>
      </c>
      <c r="AG119" s="163">
        <f t="shared" si="98"/>
        <v>0</v>
      </c>
      <c r="AH119" s="163">
        <f t="shared" si="98"/>
        <v>0</v>
      </c>
      <c r="AI119" s="163">
        <f t="shared" si="98"/>
        <v>0</v>
      </c>
      <c r="AJ119" s="163">
        <f t="shared" si="98"/>
        <v>0</v>
      </c>
      <c r="AK119" s="163">
        <f t="shared" si="98"/>
        <v>0</v>
      </c>
      <c r="AL119" s="163">
        <f t="shared" si="98"/>
        <v>0</v>
      </c>
      <c r="AM119" s="163">
        <f t="shared" si="98"/>
        <v>0</v>
      </c>
      <c r="AN119" s="163">
        <f t="shared" si="98"/>
        <v>0</v>
      </c>
      <c r="AO119" s="163">
        <f t="shared" si="98"/>
        <v>0</v>
      </c>
      <c r="AP119" s="163">
        <f t="shared" si="98"/>
        <v>0</v>
      </c>
      <c r="AQ119" s="163">
        <f t="shared" si="98"/>
        <v>0</v>
      </c>
      <c r="AR119" s="163">
        <f t="shared" si="98"/>
        <v>0</v>
      </c>
      <c r="AS119" s="163">
        <f t="shared" si="98"/>
        <v>0</v>
      </c>
      <c r="AT119" s="163">
        <f t="shared" si="98"/>
        <v>0</v>
      </c>
      <c r="AU119" s="163">
        <f t="shared" si="98"/>
        <v>0</v>
      </c>
      <c r="AV119" s="163">
        <f t="shared" si="98"/>
        <v>0</v>
      </c>
      <c r="AW119" s="163">
        <f t="shared" si="98"/>
        <v>0</v>
      </c>
      <c r="AX119" s="163">
        <f t="shared" si="98"/>
        <v>0</v>
      </c>
      <c r="AY119" s="163">
        <f t="shared" si="98"/>
        <v>0</v>
      </c>
      <c r="AZ119" s="163">
        <f t="shared" si="98"/>
        <v>0</v>
      </c>
      <c r="BA119" s="163">
        <f t="shared" si="98"/>
        <v>0</v>
      </c>
      <c r="BB119" s="163"/>
      <c r="BC119" s="174"/>
    </row>
    <row r="120" spans="1:55" ht="32.25" customHeight="1">
      <c r="A120" s="288"/>
      <c r="B120" s="287"/>
      <c r="C120" s="287"/>
      <c r="D120" s="148" t="s">
        <v>37</v>
      </c>
      <c r="E120" s="165">
        <f t="shared" si="86"/>
        <v>0</v>
      </c>
      <c r="F120" s="165">
        <f t="shared" si="87"/>
        <v>0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  <c r="AZ120" s="163"/>
      <c r="BA120" s="163"/>
      <c r="BB120" s="163"/>
      <c r="BC120" s="174"/>
    </row>
    <row r="121" spans="1:55" ht="51.75" customHeight="1">
      <c r="A121" s="288"/>
      <c r="B121" s="287"/>
      <c r="C121" s="287"/>
      <c r="D121" s="172" t="s">
        <v>2</v>
      </c>
      <c r="E121" s="165">
        <f t="shared" si="86"/>
        <v>0</v>
      </c>
      <c r="F121" s="165">
        <f t="shared" si="87"/>
        <v>0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  <c r="AZ121" s="163"/>
      <c r="BA121" s="163"/>
      <c r="BB121" s="163"/>
      <c r="BC121" s="174"/>
    </row>
    <row r="122" spans="1:55" ht="22.5" customHeight="1">
      <c r="A122" s="288"/>
      <c r="B122" s="287"/>
      <c r="C122" s="287"/>
      <c r="D122" s="224" t="s">
        <v>268</v>
      </c>
      <c r="E122" s="165">
        <f t="shared" si="86"/>
        <v>0</v>
      </c>
      <c r="F122" s="165">
        <f t="shared" si="87"/>
        <v>0</v>
      </c>
      <c r="G122" s="163" t="e">
        <f t="shared" ref="G122:G123" si="99">F122*100/E122</f>
        <v>#DIV/0!</v>
      </c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>
        <f>1250-1250</f>
        <v>0</v>
      </c>
      <c r="AZ122" s="163"/>
      <c r="BA122" s="163"/>
      <c r="BB122" s="163"/>
      <c r="BC122" s="174"/>
    </row>
    <row r="123" spans="1:55" ht="81.75" customHeight="1">
      <c r="A123" s="288"/>
      <c r="B123" s="287"/>
      <c r="C123" s="287"/>
      <c r="D123" s="224" t="s">
        <v>274</v>
      </c>
      <c r="E123" s="165">
        <f t="shared" si="86"/>
        <v>0</v>
      </c>
      <c r="F123" s="165">
        <f t="shared" si="87"/>
        <v>0</v>
      </c>
      <c r="G123" s="163" t="e">
        <f t="shared" si="99"/>
        <v>#DIV/0!</v>
      </c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>
        <f>26.46513-26.46513</f>
        <v>0</v>
      </c>
      <c r="AZ123" s="163"/>
      <c r="BA123" s="163"/>
      <c r="BB123" s="163"/>
      <c r="BC123" s="174"/>
    </row>
    <row r="124" spans="1:55" ht="22.5" customHeight="1">
      <c r="A124" s="288"/>
      <c r="B124" s="287"/>
      <c r="C124" s="287"/>
      <c r="D124" s="224" t="s">
        <v>269</v>
      </c>
      <c r="E124" s="165">
        <f t="shared" si="86"/>
        <v>0</v>
      </c>
      <c r="F124" s="165">
        <f t="shared" si="87"/>
        <v>0</v>
      </c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74"/>
    </row>
    <row r="125" spans="1:55" ht="31.5" customHeight="1">
      <c r="A125" s="288"/>
      <c r="B125" s="287"/>
      <c r="C125" s="287"/>
      <c r="D125" s="228" t="s">
        <v>43</v>
      </c>
      <c r="E125" s="165">
        <f t="shared" si="86"/>
        <v>0</v>
      </c>
      <c r="F125" s="165">
        <f t="shared" si="87"/>
        <v>0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74"/>
    </row>
    <row r="126" spans="1:55" ht="31.5" customHeight="1">
      <c r="A126" s="288" t="s">
        <v>437</v>
      </c>
      <c r="B126" s="287" t="s">
        <v>555</v>
      </c>
      <c r="C126" s="287"/>
      <c r="D126" s="150" t="s">
        <v>41</v>
      </c>
      <c r="E126" s="165">
        <f t="shared" si="86"/>
        <v>770.7</v>
      </c>
      <c r="F126" s="165">
        <f t="shared" si="87"/>
        <v>0</v>
      </c>
      <c r="G126" s="163">
        <f t="shared" ref="G126" si="100">F126*100/E126</f>
        <v>0</v>
      </c>
      <c r="H126" s="163">
        <f>SUM(H127:H129)</f>
        <v>0</v>
      </c>
      <c r="I126" s="163">
        <f t="shared" ref="I126:BA126" si="101">SUM(I127:I129)</f>
        <v>0</v>
      </c>
      <c r="J126" s="163">
        <f t="shared" si="101"/>
        <v>0</v>
      </c>
      <c r="K126" s="163">
        <f t="shared" si="101"/>
        <v>0</v>
      </c>
      <c r="L126" s="163">
        <f t="shared" si="101"/>
        <v>0</v>
      </c>
      <c r="M126" s="163">
        <f t="shared" si="101"/>
        <v>0</v>
      </c>
      <c r="N126" s="163">
        <f t="shared" si="101"/>
        <v>0</v>
      </c>
      <c r="O126" s="163">
        <f t="shared" si="101"/>
        <v>0</v>
      </c>
      <c r="P126" s="163">
        <f t="shared" si="101"/>
        <v>0</v>
      </c>
      <c r="Q126" s="163">
        <f t="shared" si="101"/>
        <v>0</v>
      </c>
      <c r="R126" s="163">
        <f t="shared" si="101"/>
        <v>0</v>
      </c>
      <c r="S126" s="163">
        <f t="shared" si="101"/>
        <v>0</v>
      </c>
      <c r="T126" s="163">
        <f t="shared" si="101"/>
        <v>0</v>
      </c>
      <c r="U126" s="163">
        <f t="shared" si="101"/>
        <v>0</v>
      </c>
      <c r="V126" s="163">
        <f t="shared" si="101"/>
        <v>0</v>
      </c>
      <c r="W126" s="163">
        <f t="shared" si="101"/>
        <v>0</v>
      </c>
      <c r="X126" s="163">
        <f t="shared" si="101"/>
        <v>0</v>
      </c>
      <c r="Y126" s="163">
        <f t="shared" si="101"/>
        <v>0</v>
      </c>
      <c r="Z126" s="163">
        <f t="shared" si="101"/>
        <v>0</v>
      </c>
      <c r="AA126" s="163">
        <f t="shared" si="101"/>
        <v>0</v>
      </c>
      <c r="AB126" s="163">
        <f t="shared" si="101"/>
        <v>0</v>
      </c>
      <c r="AC126" s="163">
        <f t="shared" si="101"/>
        <v>0</v>
      </c>
      <c r="AD126" s="163">
        <f t="shared" si="101"/>
        <v>0</v>
      </c>
      <c r="AE126" s="163">
        <f t="shared" si="101"/>
        <v>0</v>
      </c>
      <c r="AF126" s="163">
        <f t="shared" si="101"/>
        <v>0</v>
      </c>
      <c r="AG126" s="163">
        <f t="shared" si="101"/>
        <v>0</v>
      </c>
      <c r="AH126" s="163">
        <f t="shared" si="101"/>
        <v>0</v>
      </c>
      <c r="AI126" s="163">
        <f t="shared" si="101"/>
        <v>0</v>
      </c>
      <c r="AJ126" s="163">
        <f t="shared" si="101"/>
        <v>0</v>
      </c>
      <c r="AK126" s="163">
        <f t="shared" si="101"/>
        <v>0</v>
      </c>
      <c r="AL126" s="163">
        <f t="shared" si="101"/>
        <v>0</v>
      </c>
      <c r="AM126" s="163">
        <f t="shared" si="101"/>
        <v>0</v>
      </c>
      <c r="AN126" s="163">
        <f t="shared" si="101"/>
        <v>0</v>
      </c>
      <c r="AO126" s="163">
        <f t="shared" si="101"/>
        <v>0</v>
      </c>
      <c r="AP126" s="163">
        <f t="shared" si="101"/>
        <v>0</v>
      </c>
      <c r="AQ126" s="163">
        <f t="shared" si="101"/>
        <v>0</v>
      </c>
      <c r="AR126" s="163">
        <f t="shared" si="101"/>
        <v>0</v>
      </c>
      <c r="AS126" s="163">
        <f t="shared" si="101"/>
        <v>0</v>
      </c>
      <c r="AT126" s="163">
        <f t="shared" si="101"/>
        <v>0</v>
      </c>
      <c r="AU126" s="163">
        <f t="shared" si="101"/>
        <v>0</v>
      </c>
      <c r="AV126" s="163">
        <f t="shared" si="101"/>
        <v>0</v>
      </c>
      <c r="AW126" s="163">
        <f t="shared" si="101"/>
        <v>0</v>
      </c>
      <c r="AX126" s="163">
        <f t="shared" si="101"/>
        <v>0</v>
      </c>
      <c r="AY126" s="163">
        <f t="shared" si="101"/>
        <v>770.7</v>
      </c>
      <c r="AZ126" s="163">
        <f t="shared" si="101"/>
        <v>0</v>
      </c>
      <c r="BA126" s="163">
        <f t="shared" si="101"/>
        <v>0</v>
      </c>
      <c r="BB126" s="163"/>
      <c r="BC126" s="174"/>
    </row>
    <row r="127" spans="1:55" ht="32.25" customHeight="1">
      <c r="A127" s="288"/>
      <c r="B127" s="287"/>
      <c r="C127" s="287"/>
      <c r="D127" s="148" t="s">
        <v>37</v>
      </c>
      <c r="E127" s="165">
        <f t="shared" si="86"/>
        <v>0</v>
      </c>
      <c r="F127" s="165">
        <f t="shared" si="87"/>
        <v>0</v>
      </c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74"/>
    </row>
    <row r="128" spans="1:55" ht="51.75" customHeight="1">
      <c r="A128" s="288"/>
      <c r="B128" s="287"/>
      <c r="C128" s="287"/>
      <c r="D128" s="172" t="s">
        <v>2</v>
      </c>
      <c r="E128" s="165">
        <f t="shared" si="86"/>
        <v>0</v>
      </c>
      <c r="F128" s="165">
        <f t="shared" si="87"/>
        <v>0</v>
      </c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3"/>
      <c r="AY128" s="163"/>
      <c r="AZ128" s="163"/>
      <c r="BA128" s="163"/>
      <c r="BB128" s="163"/>
      <c r="BC128" s="174"/>
    </row>
    <row r="129" spans="1:55" ht="22.5" customHeight="1">
      <c r="A129" s="288"/>
      <c r="B129" s="287"/>
      <c r="C129" s="287"/>
      <c r="D129" s="224" t="s">
        <v>268</v>
      </c>
      <c r="E129" s="165">
        <f t="shared" si="86"/>
        <v>770.7</v>
      </c>
      <c r="F129" s="165">
        <f t="shared" si="87"/>
        <v>0</v>
      </c>
      <c r="G129" s="163">
        <f t="shared" ref="G129" si="102">F129*100/E129</f>
        <v>0</v>
      </c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3"/>
      <c r="AY129" s="163">
        <v>770.7</v>
      </c>
      <c r="AZ129" s="163"/>
      <c r="BA129" s="163"/>
      <c r="BB129" s="163"/>
      <c r="BC129" s="174"/>
    </row>
    <row r="130" spans="1:55" ht="81.75" customHeight="1">
      <c r="A130" s="288"/>
      <c r="B130" s="287"/>
      <c r="C130" s="287"/>
      <c r="D130" s="224" t="s">
        <v>274</v>
      </c>
      <c r="E130" s="165">
        <f t="shared" si="86"/>
        <v>0</v>
      </c>
      <c r="F130" s="165">
        <f t="shared" si="87"/>
        <v>0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3"/>
      <c r="AY130" s="163"/>
      <c r="AZ130" s="163"/>
      <c r="BA130" s="163"/>
      <c r="BB130" s="163"/>
      <c r="BC130" s="174"/>
    </row>
    <row r="131" spans="1:55" ht="22.5" customHeight="1">
      <c r="A131" s="288"/>
      <c r="B131" s="287"/>
      <c r="C131" s="287"/>
      <c r="D131" s="224" t="s">
        <v>269</v>
      </c>
      <c r="E131" s="165">
        <f t="shared" si="86"/>
        <v>0</v>
      </c>
      <c r="F131" s="165">
        <f t="shared" si="87"/>
        <v>0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  <c r="BA131" s="163"/>
      <c r="BB131" s="163"/>
      <c r="BC131" s="174"/>
    </row>
    <row r="132" spans="1:55" ht="31.5" customHeight="1">
      <c r="A132" s="288"/>
      <c r="B132" s="287"/>
      <c r="C132" s="287"/>
      <c r="D132" s="228" t="s">
        <v>43</v>
      </c>
      <c r="E132" s="165">
        <f t="shared" si="86"/>
        <v>0</v>
      </c>
      <c r="F132" s="165">
        <f t="shared" si="87"/>
        <v>0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74"/>
    </row>
    <row r="133" spans="1:55" ht="31.5" customHeight="1">
      <c r="A133" s="288" t="s">
        <v>439</v>
      </c>
      <c r="B133" s="287" t="s">
        <v>559</v>
      </c>
      <c r="C133" s="287"/>
      <c r="D133" s="150" t="s">
        <v>41</v>
      </c>
      <c r="E133" s="165">
        <f t="shared" si="86"/>
        <v>576.66600000000005</v>
      </c>
      <c r="F133" s="165">
        <f t="shared" si="87"/>
        <v>0</v>
      </c>
      <c r="G133" s="163">
        <f t="shared" ref="G133" si="103">F133*100/E133</f>
        <v>0</v>
      </c>
      <c r="H133" s="163">
        <f>SUM(H134:H136)</f>
        <v>0</v>
      </c>
      <c r="I133" s="163">
        <f t="shared" ref="I133:BA133" si="104">SUM(I134:I136)</f>
        <v>0</v>
      </c>
      <c r="J133" s="163">
        <f t="shared" si="104"/>
        <v>0</v>
      </c>
      <c r="K133" s="163">
        <f t="shared" si="104"/>
        <v>0</v>
      </c>
      <c r="L133" s="163">
        <f t="shared" si="104"/>
        <v>0</v>
      </c>
      <c r="M133" s="163">
        <f t="shared" si="104"/>
        <v>0</v>
      </c>
      <c r="N133" s="163">
        <f t="shared" si="104"/>
        <v>0</v>
      </c>
      <c r="O133" s="163">
        <f t="shared" si="104"/>
        <v>0</v>
      </c>
      <c r="P133" s="163">
        <f t="shared" si="104"/>
        <v>0</v>
      </c>
      <c r="Q133" s="163">
        <f t="shared" si="104"/>
        <v>0</v>
      </c>
      <c r="R133" s="163">
        <f t="shared" si="104"/>
        <v>0</v>
      </c>
      <c r="S133" s="163">
        <f t="shared" si="104"/>
        <v>0</v>
      </c>
      <c r="T133" s="163">
        <f t="shared" si="104"/>
        <v>0</v>
      </c>
      <c r="U133" s="163">
        <f t="shared" si="104"/>
        <v>0</v>
      </c>
      <c r="V133" s="163">
        <f t="shared" si="104"/>
        <v>0</v>
      </c>
      <c r="W133" s="163">
        <f t="shared" si="104"/>
        <v>0</v>
      </c>
      <c r="X133" s="163">
        <f t="shared" si="104"/>
        <v>0</v>
      </c>
      <c r="Y133" s="163">
        <f t="shared" si="104"/>
        <v>0</v>
      </c>
      <c r="Z133" s="163">
        <f t="shared" si="104"/>
        <v>0</v>
      </c>
      <c r="AA133" s="163">
        <f t="shared" si="104"/>
        <v>0</v>
      </c>
      <c r="AB133" s="163">
        <f t="shared" si="104"/>
        <v>0</v>
      </c>
      <c r="AC133" s="163">
        <f t="shared" si="104"/>
        <v>0</v>
      </c>
      <c r="AD133" s="163">
        <f t="shared" si="104"/>
        <v>0</v>
      </c>
      <c r="AE133" s="163">
        <f t="shared" si="104"/>
        <v>0</v>
      </c>
      <c r="AF133" s="163">
        <f t="shared" si="104"/>
        <v>0</v>
      </c>
      <c r="AG133" s="163">
        <f t="shared" si="104"/>
        <v>0</v>
      </c>
      <c r="AH133" s="163">
        <f t="shared" si="104"/>
        <v>0</v>
      </c>
      <c r="AI133" s="163">
        <f t="shared" si="104"/>
        <v>0</v>
      </c>
      <c r="AJ133" s="163">
        <f t="shared" si="104"/>
        <v>0</v>
      </c>
      <c r="AK133" s="163">
        <f t="shared" si="104"/>
        <v>0</v>
      </c>
      <c r="AL133" s="163">
        <f t="shared" si="104"/>
        <v>0</v>
      </c>
      <c r="AM133" s="163">
        <f t="shared" si="104"/>
        <v>0</v>
      </c>
      <c r="AN133" s="163">
        <f t="shared" si="104"/>
        <v>0</v>
      </c>
      <c r="AO133" s="163">
        <f t="shared" si="104"/>
        <v>0</v>
      </c>
      <c r="AP133" s="163">
        <f t="shared" si="104"/>
        <v>0</v>
      </c>
      <c r="AQ133" s="163">
        <f t="shared" si="104"/>
        <v>0</v>
      </c>
      <c r="AR133" s="163">
        <f t="shared" si="104"/>
        <v>0</v>
      </c>
      <c r="AS133" s="163">
        <f t="shared" si="104"/>
        <v>0</v>
      </c>
      <c r="AT133" s="163">
        <f t="shared" si="104"/>
        <v>0</v>
      </c>
      <c r="AU133" s="163">
        <f t="shared" si="104"/>
        <v>0</v>
      </c>
      <c r="AV133" s="163">
        <f t="shared" si="104"/>
        <v>0</v>
      </c>
      <c r="AW133" s="163">
        <f t="shared" si="104"/>
        <v>0</v>
      </c>
      <c r="AX133" s="163">
        <f t="shared" si="104"/>
        <v>0</v>
      </c>
      <c r="AY133" s="163">
        <f t="shared" si="104"/>
        <v>576.66600000000005</v>
      </c>
      <c r="AZ133" s="163">
        <f t="shared" si="104"/>
        <v>0</v>
      </c>
      <c r="BA133" s="163">
        <f t="shared" si="104"/>
        <v>0</v>
      </c>
      <c r="BB133" s="163"/>
      <c r="BC133" s="174"/>
    </row>
    <row r="134" spans="1:55" ht="32.25" customHeight="1">
      <c r="A134" s="288"/>
      <c r="B134" s="287"/>
      <c r="C134" s="287"/>
      <c r="D134" s="148" t="s">
        <v>37</v>
      </c>
      <c r="E134" s="165">
        <f t="shared" si="86"/>
        <v>0</v>
      </c>
      <c r="F134" s="165">
        <f t="shared" si="87"/>
        <v>0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74"/>
    </row>
    <row r="135" spans="1:55" ht="51.75" customHeight="1">
      <c r="A135" s="288"/>
      <c r="B135" s="287"/>
      <c r="C135" s="287"/>
      <c r="D135" s="172" t="s">
        <v>2</v>
      </c>
      <c r="E135" s="165">
        <f t="shared" si="86"/>
        <v>0</v>
      </c>
      <c r="F135" s="165">
        <f t="shared" si="87"/>
        <v>0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74"/>
    </row>
    <row r="136" spans="1:55" ht="22.5" customHeight="1">
      <c r="A136" s="288"/>
      <c r="B136" s="287"/>
      <c r="C136" s="287"/>
      <c r="D136" s="224" t="s">
        <v>268</v>
      </c>
      <c r="E136" s="165">
        <f t="shared" si="86"/>
        <v>576.66600000000005</v>
      </c>
      <c r="F136" s="165">
        <f t="shared" si="87"/>
        <v>0</v>
      </c>
      <c r="G136" s="163">
        <f t="shared" ref="G136" si="105">F136*100/E136</f>
        <v>0</v>
      </c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>
        <v>576.66600000000005</v>
      </c>
      <c r="AZ136" s="163"/>
      <c r="BA136" s="163"/>
      <c r="BB136" s="163"/>
      <c r="BC136" s="174"/>
    </row>
    <row r="137" spans="1:55" ht="81.75" customHeight="1">
      <c r="A137" s="288"/>
      <c r="B137" s="287"/>
      <c r="C137" s="287"/>
      <c r="D137" s="224" t="s">
        <v>274</v>
      </c>
      <c r="E137" s="165">
        <f t="shared" si="86"/>
        <v>576.66600000000005</v>
      </c>
      <c r="F137" s="165">
        <f t="shared" si="87"/>
        <v>0</v>
      </c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3"/>
      <c r="AY137" s="163">
        <v>576.66600000000005</v>
      </c>
      <c r="AZ137" s="163"/>
      <c r="BA137" s="163"/>
      <c r="BB137" s="163"/>
      <c r="BC137" s="174"/>
    </row>
    <row r="138" spans="1:55" ht="22.5" customHeight="1">
      <c r="A138" s="288"/>
      <c r="B138" s="287"/>
      <c r="C138" s="287"/>
      <c r="D138" s="224" t="s">
        <v>269</v>
      </c>
      <c r="E138" s="165">
        <f t="shared" si="86"/>
        <v>0</v>
      </c>
      <c r="F138" s="165">
        <f t="shared" si="87"/>
        <v>0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  <c r="BA138" s="163"/>
      <c r="BB138" s="163"/>
      <c r="BC138" s="174"/>
    </row>
    <row r="139" spans="1:55" ht="31.5" customHeight="1">
      <c r="A139" s="288"/>
      <c r="B139" s="287"/>
      <c r="C139" s="287"/>
      <c r="D139" s="228" t="s">
        <v>43</v>
      </c>
      <c r="E139" s="165">
        <f t="shared" si="86"/>
        <v>0</v>
      </c>
      <c r="F139" s="165">
        <f t="shared" si="87"/>
        <v>0</v>
      </c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  <c r="BA139" s="163"/>
      <c r="BB139" s="163"/>
      <c r="BC139" s="174"/>
    </row>
    <row r="140" spans="1:55" ht="31.5" customHeight="1">
      <c r="A140" s="288" t="s">
        <v>440</v>
      </c>
      <c r="B140" s="287" t="s">
        <v>536</v>
      </c>
      <c r="C140" s="287"/>
      <c r="D140" s="150" t="s">
        <v>41</v>
      </c>
      <c r="E140" s="165">
        <f t="shared" si="86"/>
        <v>1626.0350000000001</v>
      </c>
      <c r="F140" s="165">
        <f t="shared" si="87"/>
        <v>1626.0350000000001</v>
      </c>
      <c r="G140" s="163">
        <f t="shared" ref="G140" si="106">F140*100/E140</f>
        <v>100</v>
      </c>
      <c r="H140" s="163">
        <f>SUM(H141:H143)</f>
        <v>0</v>
      </c>
      <c r="I140" s="163">
        <f t="shared" ref="I140:BA140" si="107">SUM(I141:I143)</f>
        <v>0</v>
      </c>
      <c r="J140" s="163">
        <f t="shared" si="107"/>
        <v>0</v>
      </c>
      <c r="K140" s="163">
        <f t="shared" si="107"/>
        <v>0</v>
      </c>
      <c r="L140" s="163">
        <f t="shared" si="107"/>
        <v>0</v>
      </c>
      <c r="M140" s="163">
        <f t="shared" si="107"/>
        <v>0</v>
      </c>
      <c r="N140" s="163">
        <f t="shared" si="107"/>
        <v>0</v>
      </c>
      <c r="O140" s="163">
        <f t="shared" si="107"/>
        <v>0</v>
      </c>
      <c r="P140" s="163">
        <f t="shared" si="107"/>
        <v>0</v>
      </c>
      <c r="Q140" s="163">
        <f t="shared" si="107"/>
        <v>0</v>
      </c>
      <c r="R140" s="163">
        <f t="shared" si="107"/>
        <v>0</v>
      </c>
      <c r="S140" s="163">
        <f t="shared" si="107"/>
        <v>0</v>
      </c>
      <c r="T140" s="163">
        <f t="shared" si="107"/>
        <v>0</v>
      </c>
      <c r="U140" s="163">
        <f t="shared" si="107"/>
        <v>0</v>
      </c>
      <c r="V140" s="163">
        <f t="shared" si="107"/>
        <v>0</v>
      </c>
      <c r="W140" s="163">
        <f t="shared" si="107"/>
        <v>1354.38049</v>
      </c>
      <c r="X140" s="163">
        <f t="shared" si="107"/>
        <v>1354.38049</v>
      </c>
      <c r="Y140" s="163">
        <f t="shared" si="107"/>
        <v>0</v>
      </c>
      <c r="Z140" s="163">
        <f t="shared" si="107"/>
        <v>137.88381999999999</v>
      </c>
      <c r="AA140" s="163">
        <f t="shared" si="107"/>
        <v>137.88381999999999</v>
      </c>
      <c r="AB140" s="163">
        <f t="shared" si="107"/>
        <v>0</v>
      </c>
      <c r="AC140" s="163">
        <f t="shared" si="107"/>
        <v>0</v>
      </c>
      <c r="AD140" s="163">
        <f t="shared" si="107"/>
        <v>0</v>
      </c>
      <c r="AE140" s="163">
        <f t="shared" si="107"/>
        <v>133.77069000000009</v>
      </c>
      <c r="AF140" s="163">
        <f t="shared" si="107"/>
        <v>133.77069000000009</v>
      </c>
      <c r="AG140" s="163">
        <f t="shared" si="107"/>
        <v>0</v>
      </c>
      <c r="AH140" s="163">
        <f t="shared" si="107"/>
        <v>0</v>
      </c>
      <c r="AI140" s="163">
        <f t="shared" si="107"/>
        <v>0</v>
      </c>
      <c r="AJ140" s="163">
        <f t="shared" si="107"/>
        <v>0</v>
      </c>
      <c r="AK140" s="163">
        <f t="shared" si="107"/>
        <v>0</v>
      </c>
      <c r="AL140" s="163">
        <f t="shared" si="107"/>
        <v>0</v>
      </c>
      <c r="AM140" s="163">
        <f t="shared" si="107"/>
        <v>0</v>
      </c>
      <c r="AN140" s="163">
        <f t="shared" si="107"/>
        <v>0</v>
      </c>
      <c r="AO140" s="163">
        <f t="shared" si="107"/>
        <v>0</v>
      </c>
      <c r="AP140" s="163">
        <f t="shared" si="107"/>
        <v>0</v>
      </c>
      <c r="AQ140" s="163">
        <f t="shared" si="107"/>
        <v>0</v>
      </c>
      <c r="AR140" s="163">
        <f t="shared" si="107"/>
        <v>0</v>
      </c>
      <c r="AS140" s="163">
        <f t="shared" si="107"/>
        <v>0</v>
      </c>
      <c r="AT140" s="163">
        <f t="shared" si="107"/>
        <v>0</v>
      </c>
      <c r="AU140" s="163">
        <f t="shared" si="107"/>
        <v>0</v>
      </c>
      <c r="AV140" s="163">
        <f t="shared" si="107"/>
        <v>0</v>
      </c>
      <c r="AW140" s="163">
        <f t="shared" si="107"/>
        <v>0</v>
      </c>
      <c r="AX140" s="163">
        <f t="shared" si="107"/>
        <v>0</v>
      </c>
      <c r="AY140" s="163">
        <f t="shared" si="107"/>
        <v>0</v>
      </c>
      <c r="AZ140" s="163">
        <f t="shared" si="107"/>
        <v>0</v>
      </c>
      <c r="BA140" s="163">
        <f t="shared" si="107"/>
        <v>0</v>
      </c>
      <c r="BB140" s="163"/>
      <c r="BC140" s="174"/>
    </row>
    <row r="141" spans="1:55" ht="32.25" customHeight="1">
      <c r="A141" s="288"/>
      <c r="B141" s="287"/>
      <c r="C141" s="287"/>
      <c r="D141" s="148" t="s">
        <v>37</v>
      </c>
      <c r="E141" s="165">
        <f t="shared" si="86"/>
        <v>0</v>
      </c>
      <c r="F141" s="165">
        <f t="shared" si="87"/>
        <v>0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  <c r="BA141" s="163"/>
      <c r="BB141" s="163"/>
      <c r="BC141" s="174"/>
    </row>
    <row r="142" spans="1:55" ht="51.75" customHeight="1">
      <c r="A142" s="288"/>
      <c r="B142" s="287"/>
      <c r="C142" s="287"/>
      <c r="D142" s="172" t="s">
        <v>2</v>
      </c>
      <c r="E142" s="165">
        <f t="shared" si="86"/>
        <v>0</v>
      </c>
      <c r="F142" s="165">
        <f t="shared" si="87"/>
        <v>0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74"/>
    </row>
    <row r="143" spans="1:55" ht="22.5" customHeight="1">
      <c r="A143" s="288"/>
      <c r="B143" s="287"/>
      <c r="C143" s="287"/>
      <c r="D143" s="224" t="s">
        <v>268</v>
      </c>
      <c r="E143" s="165">
        <f t="shared" si="86"/>
        <v>1626.0350000000001</v>
      </c>
      <c r="F143" s="165">
        <f t="shared" si="87"/>
        <v>1626.0350000000001</v>
      </c>
      <c r="G143" s="163">
        <f t="shared" ref="G143" si="108">F143*100/E143</f>
        <v>100</v>
      </c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>
        <v>1354.38049</v>
      </c>
      <c r="X143" s="163">
        <v>1354.38049</v>
      </c>
      <c r="Y143" s="163"/>
      <c r="Z143" s="163">
        <v>137.88381999999999</v>
      </c>
      <c r="AA143" s="163">
        <v>137.88381999999999</v>
      </c>
      <c r="AB143" s="163"/>
      <c r="AC143" s="163"/>
      <c r="AD143" s="163"/>
      <c r="AE143" s="143">
        <f>1626.035-1354.38049-137.88382</f>
        <v>133.77069000000009</v>
      </c>
      <c r="AF143" s="143">
        <f>1626.035-1354.38049-137.88382</f>
        <v>133.77069000000009</v>
      </c>
      <c r="AG143" s="163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3"/>
      <c r="AY143" s="163"/>
      <c r="AZ143" s="163"/>
      <c r="BA143" s="163"/>
      <c r="BB143" s="163"/>
      <c r="BC143" s="174"/>
    </row>
    <row r="144" spans="1:55" ht="81.75" customHeight="1">
      <c r="A144" s="288"/>
      <c r="B144" s="287"/>
      <c r="C144" s="287"/>
      <c r="D144" s="224" t="s">
        <v>274</v>
      </c>
      <c r="E144" s="165">
        <f t="shared" si="86"/>
        <v>0</v>
      </c>
      <c r="F144" s="165">
        <f t="shared" si="87"/>
        <v>0</v>
      </c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  <c r="BA144" s="163"/>
      <c r="BB144" s="163"/>
      <c r="BC144" s="174"/>
    </row>
    <row r="145" spans="1:55" ht="22.5" customHeight="1">
      <c r="A145" s="288"/>
      <c r="B145" s="287"/>
      <c r="C145" s="287"/>
      <c r="D145" s="224" t="s">
        <v>269</v>
      </c>
      <c r="E145" s="165">
        <f t="shared" si="86"/>
        <v>0</v>
      </c>
      <c r="F145" s="165">
        <f t="shared" si="87"/>
        <v>0</v>
      </c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  <c r="BA145" s="163"/>
      <c r="BB145" s="163"/>
      <c r="BC145" s="174"/>
    </row>
    <row r="146" spans="1:55" ht="31.5" customHeight="1">
      <c r="A146" s="288"/>
      <c r="B146" s="287"/>
      <c r="C146" s="287"/>
      <c r="D146" s="228" t="s">
        <v>43</v>
      </c>
      <c r="E146" s="165">
        <f t="shared" si="86"/>
        <v>0</v>
      </c>
      <c r="F146" s="165">
        <f t="shared" si="87"/>
        <v>0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74"/>
    </row>
    <row r="147" spans="1:55" ht="31.5" customHeight="1">
      <c r="A147" s="288" t="s">
        <v>443</v>
      </c>
      <c r="B147" s="287" t="s">
        <v>578</v>
      </c>
      <c r="C147" s="287"/>
      <c r="D147" s="150" t="s">
        <v>41</v>
      </c>
      <c r="E147" s="165">
        <f t="shared" si="86"/>
        <v>550</v>
      </c>
      <c r="F147" s="165">
        <f t="shared" si="87"/>
        <v>0</v>
      </c>
      <c r="G147" s="163">
        <f t="shared" ref="G147" si="109">F147*100/E147</f>
        <v>0</v>
      </c>
      <c r="H147" s="163">
        <f>SUM(H148:H150)</f>
        <v>0</v>
      </c>
      <c r="I147" s="163">
        <f t="shared" ref="I147:BA147" si="110">SUM(I148:I150)</f>
        <v>0</v>
      </c>
      <c r="J147" s="163">
        <f t="shared" si="110"/>
        <v>0</v>
      </c>
      <c r="K147" s="163">
        <f t="shared" si="110"/>
        <v>0</v>
      </c>
      <c r="L147" s="163">
        <f t="shared" si="110"/>
        <v>0</v>
      </c>
      <c r="M147" s="163">
        <f t="shared" si="110"/>
        <v>0</v>
      </c>
      <c r="N147" s="163">
        <f t="shared" si="110"/>
        <v>0</v>
      </c>
      <c r="O147" s="163">
        <f t="shared" si="110"/>
        <v>0</v>
      </c>
      <c r="P147" s="163">
        <f t="shared" si="110"/>
        <v>0</v>
      </c>
      <c r="Q147" s="163">
        <f t="shared" si="110"/>
        <v>0</v>
      </c>
      <c r="R147" s="163">
        <f t="shared" si="110"/>
        <v>0</v>
      </c>
      <c r="S147" s="163">
        <f t="shared" si="110"/>
        <v>0</v>
      </c>
      <c r="T147" s="163">
        <f t="shared" si="110"/>
        <v>0</v>
      </c>
      <c r="U147" s="163">
        <f t="shared" si="110"/>
        <v>0</v>
      </c>
      <c r="V147" s="163">
        <f t="shared" si="110"/>
        <v>0</v>
      </c>
      <c r="W147" s="163">
        <f t="shared" si="110"/>
        <v>0</v>
      </c>
      <c r="X147" s="163">
        <f t="shared" si="110"/>
        <v>0</v>
      </c>
      <c r="Y147" s="163">
        <f t="shared" si="110"/>
        <v>0</v>
      </c>
      <c r="Z147" s="163">
        <f t="shared" si="110"/>
        <v>0</v>
      </c>
      <c r="AA147" s="163">
        <f t="shared" si="110"/>
        <v>0</v>
      </c>
      <c r="AB147" s="163">
        <f t="shared" si="110"/>
        <v>0</v>
      </c>
      <c r="AC147" s="163">
        <f t="shared" si="110"/>
        <v>0</v>
      </c>
      <c r="AD147" s="163">
        <f t="shared" si="110"/>
        <v>0</v>
      </c>
      <c r="AE147" s="163">
        <f t="shared" si="110"/>
        <v>0</v>
      </c>
      <c r="AF147" s="163">
        <f t="shared" si="110"/>
        <v>0</v>
      </c>
      <c r="AG147" s="163">
        <f t="shared" si="110"/>
        <v>0</v>
      </c>
      <c r="AH147" s="163">
        <f t="shared" si="110"/>
        <v>0</v>
      </c>
      <c r="AI147" s="163">
        <f t="shared" si="110"/>
        <v>0</v>
      </c>
      <c r="AJ147" s="163">
        <f t="shared" si="110"/>
        <v>0</v>
      </c>
      <c r="AK147" s="163">
        <f t="shared" si="110"/>
        <v>0</v>
      </c>
      <c r="AL147" s="163">
        <f t="shared" si="110"/>
        <v>0</v>
      </c>
      <c r="AM147" s="163">
        <f t="shared" si="110"/>
        <v>0</v>
      </c>
      <c r="AN147" s="163">
        <f t="shared" si="110"/>
        <v>0</v>
      </c>
      <c r="AO147" s="163">
        <f t="shared" si="110"/>
        <v>0</v>
      </c>
      <c r="AP147" s="163">
        <f t="shared" si="110"/>
        <v>0</v>
      </c>
      <c r="AQ147" s="163">
        <f t="shared" si="110"/>
        <v>0</v>
      </c>
      <c r="AR147" s="163">
        <f t="shared" si="110"/>
        <v>0</v>
      </c>
      <c r="AS147" s="163">
        <f t="shared" si="110"/>
        <v>0</v>
      </c>
      <c r="AT147" s="163">
        <f t="shared" si="110"/>
        <v>0</v>
      </c>
      <c r="AU147" s="163">
        <f t="shared" si="110"/>
        <v>0</v>
      </c>
      <c r="AV147" s="163">
        <f t="shared" si="110"/>
        <v>0</v>
      </c>
      <c r="AW147" s="163">
        <f t="shared" si="110"/>
        <v>0</v>
      </c>
      <c r="AX147" s="163">
        <f t="shared" si="110"/>
        <v>0</v>
      </c>
      <c r="AY147" s="163">
        <f t="shared" si="110"/>
        <v>550</v>
      </c>
      <c r="AZ147" s="163">
        <f t="shared" si="110"/>
        <v>0</v>
      </c>
      <c r="BA147" s="163">
        <f t="shared" si="110"/>
        <v>0</v>
      </c>
      <c r="BB147" s="163"/>
      <c r="BC147" s="174"/>
    </row>
    <row r="148" spans="1:55" ht="32.25" customHeight="1">
      <c r="A148" s="288"/>
      <c r="B148" s="287"/>
      <c r="C148" s="287"/>
      <c r="D148" s="148" t="s">
        <v>37</v>
      </c>
      <c r="E148" s="165">
        <f t="shared" si="86"/>
        <v>0</v>
      </c>
      <c r="F148" s="165">
        <f t="shared" si="87"/>
        <v>0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74"/>
    </row>
    <row r="149" spans="1:55" ht="51.75" customHeight="1">
      <c r="A149" s="288"/>
      <c r="B149" s="287"/>
      <c r="C149" s="287"/>
      <c r="D149" s="172" t="s">
        <v>2</v>
      </c>
      <c r="E149" s="165">
        <f t="shared" ref="E149:E155" si="111">H149+K149+N149+Q149+T149+W149+Z149+AE149+AJ149+AO149+AT149+AY149</f>
        <v>0</v>
      </c>
      <c r="F149" s="165">
        <f t="shared" ref="F149:F155" si="112">I149+L149+O149+R149+U149+X149+AA149+AF149+AK149+AP149+AU149+AZ149</f>
        <v>0</v>
      </c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74"/>
    </row>
    <row r="150" spans="1:55" ht="22.5" customHeight="1">
      <c r="A150" s="288"/>
      <c r="B150" s="287"/>
      <c r="C150" s="287"/>
      <c r="D150" s="224" t="s">
        <v>268</v>
      </c>
      <c r="E150" s="165">
        <f t="shared" si="111"/>
        <v>550</v>
      </c>
      <c r="F150" s="165">
        <f t="shared" si="112"/>
        <v>0</v>
      </c>
      <c r="G150" s="163">
        <f t="shared" ref="G150" si="113">F150*100/E150</f>
        <v>0</v>
      </c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>
        <v>550</v>
      </c>
      <c r="AZ150" s="163"/>
      <c r="BA150" s="163"/>
      <c r="BB150" s="163"/>
      <c r="BC150" s="174"/>
    </row>
    <row r="151" spans="1:55" ht="81.75" customHeight="1">
      <c r="A151" s="288"/>
      <c r="B151" s="287"/>
      <c r="C151" s="287"/>
      <c r="D151" s="224" t="s">
        <v>274</v>
      </c>
      <c r="E151" s="165">
        <f t="shared" si="111"/>
        <v>550</v>
      </c>
      <c r="F151" s="165">
        <f t="shared" si="112"/>
        <v>0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>
        <v>550</v>
      </c>
      <c r="AZ151" s="163"/>
      <c r="BA151" s="163"/>
      <c r="BB151" s="163"/>
      <c r="BC151" s="174"/>
    </row>
    <row r="152" spans="1:55" ht="22.5" customHeight="1">
      <c r="A152" s="288"/>
      <c r="B152" s="287"/>
      <c r="C152" s="287"/>
      <c r="D152" s="224" t="s">
        <v>269</v>
      </c>
      <c r="E152" s="165">
        <f t="shared" si="111"/>
        <v>0</v>
      </c>
      <c r="F152" s="165">
        <f t="shared" si="112"/>
        <v>0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  <c r="BA152" s="163"/>
      <c r="BB152" s="163"/>
      <c r="BC152" s="174"/>
    </row>
    <row r="153" spans="1:55" ht="31.5" customHeight="1">
      <c r="A153" s="288"/>
      <c r="B153" s="287"/>
      <c r="C153" s="287"/>
      <c r="D153" s="228" t="s">
        <v>43</v>
      </c>
      <c r="E153" s="165">
        <f t="shared" si="111"/>
        <v>0</v>
      </c>
      <c r="F153" s="165">
        <f t="shared" si="112"/>
        <v>0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74"/>
    </row>
    <row r="154" spans="1:55" ht="31.5" hidden="1" customHeight="1">
      <c r="A154" s="288" t="s">
        <v>490</v>
      </c>
      <c r="B154" s="287"/>
      <c r="C154" s="287"/>
      <c r="D154" s="150" t="s">
        <v>41</v>
      </c>
      <c r="E154" s="165">
        <f t="shared" si="111"/>
        <v>0</v>
      </c>
      <c r="F154" s="165">
        <f t="shared" si="112"/>
        <v>0</v>
      </c>
      <c r="G154" s="163" t="e">
        <f t="shared" ref="G154" si="114">F154*100/E154</f>
        <v>#DIV/0!</v>
      </c>
      <c r="H154" s="163">
        <f>SUM(H155:H157)</f>
        <v>0</v>
      </c>
      <c r="I154" s="163">
        <f t="shared" ref="I154:BA154" si="115">SUM(I155:I157)</f>
        <v>0</v>
      </c>
      <c r="J154" s="163">
        <f t="shared" si="115"/>
        <v>0</v>
      </c>
      <c r="K154" s="163">
        <f t="shared" si="115"/>
        <v>0</v>
      </c>
      <c r="L154" s="163">
        <f t="shared" si="115"/>
        <v>0</v>
      </c>
      <c r="M154" s="163">
        <f t="shared" si="115"/>
        <v>0</v>
      </c>
      <c r="N154" s="163">
        <f t="shared" si="115"/>
        <v>0</v>
      </c>
      <c r="O154" s="163">
        <f t="shared" si="115"/>
        <v>0</v>
      </c>
      <c r="P154" s="163">
        <f t="shared" si="115"/>
        <v>0</v>
      </c>
      <c r="Q154" s="163">
        <f t="shared" si="115"/>
        <v>0</v>
      </c>
      <c r="R154" s="163">
        <f t="shared" si="115"/>
        <v>0</v>
      </c>
      <c r="S154" s="163">
        <f t="shared" si="115"/>
        <v>0</v>
      </c>
      <c r="T154" s="163">
        <f t="shared" si="115"/>
        <v>0</v>
      </c>
      <c r="U154" s="163">
        <f t="shared" si="115"/>
        <v>0</v>
      </c>
      <c r="V154" s="163">
        <f t="shared" si="115"/>
        <v>0</v>
      </c>
      <c r="W154" s="163">
        <f t="shared" si="115"/>
        <v>0</v>
      </c>
      <c r="X154" s="163">
        <f t="shared" si="115"/>
        <v>0</v>
      </c>
      <c r="Y154" s="163">
        <f t="shared" si="115"/>
        <v>0</v>
      </c>
      <c r="Z154" s="163">
        <f t="shared" si="115"/>
        <v>0</v>
      </c>
      <c r="AA154" s="163">
        <f t="shared" si="115"/>
        <v>0</v>
      </c>
      <c r="AB154" s="163">
        <f t="shared" si="115"/>
        <v>0</v>
      </c>
      <c r="AC154" s="163">
        <f t="shared" si="115"/>
        <v>0</v>
      </c>
      <c r="AD154" s="163">
        <f t="shared" si="115"/>
        <v>0</v>
      </c>
      <c r="AE154" s="163">
        <f t="shared" si="115"/>
        <v>0</v>
      </c>
      <c r="AF154" s="163">
        <f t="shared" si="115"/>
        <v>0</v>
      </c>
      <c r="AG154" s="163">
        <f t="shared" si="115"/>
        <v>0</v>
      </c>
      <c r="AH154" s="163">
        <f t="shared" si="115"/>
        <v>0</v>
      </c>
      <c r="AI154" s="163">
        <f t="shared" si="115"/>
        <v>0</v>
      </c>
      <c r="AJ154" s="163">
        <f t="shared" si="115"/>
        <v>0</v>
      </c>
      <c r="AK154" s="163">
        <f t="shared" si="115"/>
        <v>0</v>
      </c>
      <c r="AL154" s="163">
        <f t="shared" si="115"/>
        <v>0</v>
      </c>
      <c r="AM154" s="163">
        <f t="shared" si="115"/>
        <v>0</v>
      </c>
      <c r="AN154" s="163">
        <f t="shared" si="115"/>
        <v>0</v>
      </c>
      <c r="AO154" s="163">
        <f t="shared" si="115"/>
        <v>0</v>
      </c>
      <c r="AP154" s="163">
        <f t="shared" si="115"/>
        <v>0</v>
      </c>
      <c r="AQ154" s="163">
        <f t="shared" si="115"/>
        <v>0</v>
      </c>
      <c r="AR154" s="163">
        <f t="shared" si="115"/>
        <v>0</v>
      </c>
      <c r="AS154" s="163">
        <f t="shared" si="115"/>
        <v>0</v>
      </c>
      <c r="AT154" s="163">
        <f t="shared" si="115"/>
        <v>0</v>
      </c>
      <c r="AU154" s="163">
        <f t="shared" si="115"/>
        <v>0</v>
      </c>
      <c r="AV154" s="163">
        <f t="shared" si="115"/>
        <v>0</v>
      </c>
      <c r="AW154" s="163">
        <f t="shared" si="115"/>
        <v>0</v>
      </c>
      <c r="AX154" s="163">
        <f t="shared" si="115"/>
        <v>0</v>
      </c>
      <c r="AY154" s="163">
        <f t="shared" si="115"/>
        <v>0</v>
      </c>
      <c r="AZ154" s="163">
        <f t="shared" si="115"/>
        <v>0</v>
      </c>
      <c r="BA154" s="163">
        <f t="shared" si="115"/>
        <v>0</v>
      </c>
      <c r="BB154" s="163"/>
      <c r="BC154" s="211"/>
    </row>
    <row r="155" spans="1:55" ht="32.25" hidden="1" customHeight="1">
      <c r="A155" s="288"/>
      <c r="B155" s="287"/>
      <c r="C155" s="287"/>
      <c r="D155" s="148" t="s">
        <v>37</v>
      </c>
      <c r="E155" s="165">
        <f t="shared" si="111"/>
        <v>0</v>
      </c>
      <c r="F155" s="165">
        <f t="shared" si="112"/>
        <v>0</v>
      </c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  <c r="BA155" s="163"/>
      <c r="BB155" s="163"/>
      <c r="BC155" s="211"/>
    </row>
    <row r="156" spans="1:55" ht="51.75" hidden="1" customHeight="1">
      <c r="A156" s="288"/>
      <c r="B156" s="287"/>
      <c r="C156" s="287"/>
      <c r="D156" s="172" t="s">
        <v>2</v>
      </c>
      <c r="E156" s="165">
        <f t="shared" ref="E156:E162" si="116">H156+K156+N156+Q156+T156+W156+Z156+AE156+AJ156+AO156+AT156+AY156</f>
        <v>0</v>
      </c>
      <c r="F156" s="165">
        <f t="shared" ref="F156:F162" si="117">I156+L156+O156+R156+U156+X156+AA156+AF156+AK156+AP156+AU156+AZ156</f>
        <v>0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  <c r="BA156" s="163"/>
      <c r="BB156" s="163"/>
      <c r="BC156" s="211"/>
    </row>
    <row r="157" spans="1:55" ht="22.5" hidden="1" customHeight="1">
      <c r="A157" s="288"/>
      <c r="B157" s="287"/>
      <c r="C157" s="287"/>
      <c r="D157" s="224" t="s">
        <v>268</v>
      </c>
      <c r="E157" s="165">
        <f t="shared" si="116"/>
        <v>0</v>
      </c>
      <c r="F157" s="165">
        <f t="shared" si="117"/>
        <v>0</v>
      </c>
      <c r="G157" s="163" t="e">
        <f t="shared" ref="G157" si="118">F157*100/E157</f>
        <v>#DIV/0!</v>
      </c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  <c r="BA157" s="163"/>
      <c r="BB157" s="163"/>
      <c r="BC157" s="211"/>
    </row>
    <row r="158" spans="1:55" ht="81.75" hidden="1" customHeight="1">
      <c r="A158" s="288"/>
      <c r="B158" s="287"/>
      <c r="C158" s="287"/>
      <c r="D158" s="224" t="s">
        <v>274</v>
      </c>
      <c r="E158" s="165">
        <f t="shared" si="116"/>
        <v>0</v>
      </c>
      <c r="F158" s="165">
        <f t="shared" si="117"/>
        <v>0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  <c r="BA158" s="163"/>
      <c r="BB158" s="163"/>
      <c r="BC158" s="211"/>
    </row>
    <row r="159" spans="1:55" ht="22.5" hidden="1" customHeight="1">
      <c r="A159" s="288"/>
      <c r="B159" s="287"/>
      <c r="C159" s="287"/>
      <c r="D159" s="224" t="s">
        <v>269</v>
      </c>
      <c r="E159" s="165">
        <f t="shared" si="116"/>
        <v>0</v>
      </c>
      <c r="F159" s="165">
        <f t="shared" si="117"/>
        <v>0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  <c r="BA159" s="163"/>
      <c r="BB159" s="163"/>
      <c r="BC159" s="211"/>
    </row>
    <row r="160" spans="1:55" ht="31.5" hidden="1" customHeight="1">
      <c r="A160" s="288"/>
      <c r="B160" s="287"/>
      <c r="C160" s="287"/>
      <c r="D160" s="228" t="s">
        <v>43</v>
      </c>
      <c r="E160" s="165">
        <f t="shared" si="116"/>
        <v>0</v>
      </c>
      <c r="F160" s="165">
        <f t="shared" si="117"/>
        <v>0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  <c r="BA160" s="163"/>
      <c r="BB160" s="163"/>
      <c r="BC160" s="211"/>
    </row>
    <row r="161" spans="1:55" ht="31.5" hidden="1" customHeight="1">
      <c r="A161" s="288" t="s">
        <v>494</v>
      </c>
      <c r="B161" s="287"/>
      <c r="C161" s="287"/>
      <c r="D161" s="150" t="s">
        <v>41</v>
      </c>
      <c r="E161" s="165">
        <f t="shared" si="116"/>
        <v>0</v>
      </c>
      <c r="F161" s="165">
        <f t="shared" si="117"/>
        <v>0</v>
      </c>
      <c r="G161" s="163" t="e">
        <f t="shared" ref="G161" si="119">F161*100/E161</f>
        <v>#DIV/0!</v>
      </c>
      <c r="H161" s="163">
        <f>SUM(H162:H164)</f>
        <v>0</v>
      </c>
      <c r="I161" s="163">
        <f t="shared" ref="I161:BA161" si="120">SUM(I162:I164)</f>
        <v>0</v>
      </c>
      <c r="J161" s="163">
        <f t="shared" si="120"/>
        <v>0</v>
      </c>
      <c r="K161" s="163">
        <f t="shared" si="120"/>
        <v>0</v>
      </c>
      <c r="L161" s="163">
        <f t="shared" si="120"/>
        <v>0</v>
      </c>
      <c r="M161" s="163">
        <f t="shared" si="120"/>
        <v>0</v>
      </c>
      <c r="N161" s="163">
        <f t="shared" si="120"/>
        <v>0</v>
      </c>
      <c r="O161" s="163">
        <f t="shared" si="120"/>
        <v>0</v>
      </c>
      <c r="P161" s="163">
        <f t="shared" si="120"/>
        <v>0</v>
      </c>
      <c r="Q161" s="163">
        <f t="shared" si="120"/>
        <v>0</v>
      </c>
      <c r="R161" s="163">
        <f t="shared" si="120"/>
        <v>0</v>
      </c>
      <c r="S161" s="163">
        <f t="shared" si="120"/>
        <v>0</v>
      </c>
      <c r="T161" s="163">
        <f t="shared" si="120"/>
        <v>0</v>
      </c>
      <c r="U161" s="163">
        <f t="shared" si="120"/>
        <v>0</v>
      </c>
      <c r="V161" s="163">
        <f t="shared" si="120"/>
        <v>0</v>
      </c>
      <c r="W161" s="163">
        <f t="shared" si="120"/>
        <v>0</v>
      </c>
      <c r="X161" s="163">
        <f t="shared" si="120"/>
        <v>0</v>
      </c>
      <c r="Y161" s="163">
        <f t="shared" si="120"/>
        <v>0</v>
      </c>
      <c r="Z161" s="163">
        <f t="shared" si="120"/>
        <v>0</v>
      </c>
      <c r="AA161" s="163">
        <f t="shared" si="120"/>
        <v>0</v>
      </c>
      <c r="AB161" s="163">
        <f t="shared" si="120"/>
        <v>0</v>
      </c>
      <c r="AC161" s="163">
        <f t="shared" si="120"/>
        <v>0</v>
      </c>
      <c r="AD161" s="163">
        <f t="shared" si="120"/>
        <v>0</v>
      </c>
      <c r="AE161" s="163">
        <f t="shared" si="120"/>
        <v>0</v>
      </c>
      <c r="AF161" s="163">
        <f t="shared" si="120"/>
        <v>0</v>
      </c>
      <c r="AG161" s="163">
        <f t="shared" si="120"/>
        <v>0</v>
      </c>
      <c r="AH161" s="163">
        <f t="shared" si="120"/>
        <v>0</v>
      </c>
      <c r="AI161" s="163">
        <f t="shared" si="120"/>
        <v>0</v>
      </c>
      <c r="AJ161" s="163">
        <f t="shared" si="120"/>
        <v>0</v>
      </c>
      <c r="AK161" s="163">
        <f t="shared" si="120"/>
        <v>0</v>
      </c>
      <c r="AL161" s="163">
        <f t="shared" si="120"/>
        <v>0</v>
      </c>
      <c r="AM161" s="163">
        <f t="shared" si="120"/>
        <v>0</v>
      </c>
      <c r="AN161" s="163">
        <f t="shared" si="120"/>
        <v>0</v>
      </c>
      <c r="AO161" s="163">
        <f t="shared" si="120"/>
        <v>0</v>
      </c>
      <c r="AP161" s="163">
        <f t="shared" si="120"/>
        <v>0</v>
      </c>
      <c r="AQ161" s="163">
        <f t="shared" si="120"/>
        <v>0</v>
      </c>
      <c r="AR161" s="163">
        <f t="shared" si="120"/>
        <v>0</v>
      </c>
      <c r="AS161" s="163">
        <f t="shared" si="120"/>
        <v>0</v>
      </c>
      <c r="AT161" s="163">
        <f t="shared" si="120"/>
        <v>0</v>
      </c>
      <c r="AU161" s="163">
        <f t="shared" si="120"/>
        <v>0</v>
      </c>
      <c r="AV161" s="163">
        <f t="shared" si="120"/>
        <v>0</v>
      </c>
      <c r="AW161" s="163">
        <f t="shared" si="120"/>
        <v>0</v>
      </c>
      <c r="AX161" s="163">
        <f t="shared" si="120"/>
        <v>0</v>
      </c>
      <c r="AY161" s="163">
        <f t="shared" si="120"/>
        <v>0</v>
      </c>
      <c r="AZ161" s="163">
        <f t="shared" si="120"/>
        <v>0</v>
      </c>
      <c r="BA161" s="163">
        <f t="shared" si="120"/>
        <v>0</v>
      </c>
      <c r="BB161" s="163"/>
      <c r="BC161" s="211"/>
    </row>
    <row r="162" spans="1:55" ht="32.25" hidden="1" customHeight="1">
      <c r="A162" s="288"/>
      <c r="B162" s="287"/>
      <c r="C162" s="287"/>
      <c r="D162" s="148" t="s">
        <v>37</v>
      </c>
      <c r="E162" s="165">
        <f t="shared" si="116"/>
        <v>0</v>
      </c>
      <c r="F162" s="165">
        <f t="shared" si="117"/>
        <v>0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  <c r="BA162" s="163"/>
      <c r="BB162" s="163"/>
      <c r="BC162" s="211"/>
    </row>
    <row r="163" spans="1:55" ht="51.75" hidden="1" customHeight="1">
      <c r="A163" s="288"/>
      <c r="B163" s="287"/>
      <c r="C163" s="287"/>
      <c r="D163" s="172" t="s">
        <v>2</v>
      </c>
      <c r="E163" s="165">
        <f t="shared" ref="E163:E169" si="121">H163+K163+N163+Q163+T163+W163+Z163+AE163+AJ163+AO163+AT163+AY163</f>
        <v>0</v>
      </c>
      <c r="F163" s="165">
        <f t="shared" ref="F163:F169" si="122">I163+L163+O163+R163+U163+X163+AA163+AF163+AK163+AP163+AU163+AZ163</f>
        <v>0</v>
      </c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63"/>
      <c r="BA163" s="163"/>
      <c r="BB163" s="163"/>
      <c r="BC163" s="211"/>
    </row>
    <row r="164" spans="1:55" ht="22.5" hidden="1" customHeight="1">
      <c r="A164" s="288"/>
      <c r="B164" s="287"/>
      <c r="C164" s="287"/>
      <c r="D164" s="224" t="s">
        <v>268</v>
      </c>
      <c r="E164" s="165">
        <f t="shared" si="121"/>
        <v>0</v>
      </c>
      <c r="F164" s="165">
        <f t="shared" si="122"/>
        <v>0</v>
      </c>
      <c r="G164" s="163" t="e">
        <f t="shared" ref="G164" si="123">F164*100/E164</f>
        <v>#DIV/0!</v>
      </c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63"/>
      <c r="BA164" s="163"/>
      <c r="BB164" s="163"/>
      <c r="BC164" s="211"/>
    </row>
    <row r="165" spans="1:55" ht="81.75" hidden="1" customHeight="1">
      <c r="A165" s="288"/>
      <c r="B165" s="287"/>
      <c r="C165" s="287"/>
      <c r="D165" s="224" t="s">
        <v>274</v>
      </c>
      <c r="E165" s="165">
        <f t="shared" si="121"/>
        <v>0</v>
      </c>
      <c r="F165" s="165">
        <f t="shared" si="122"/>
        <v>0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63"/>
      <c r="BA165" s="163"/>
      <c r="BB165" s="163"/>
      <c r="BC165" s="211"/>
    </row>
    <row r="166" spans="1:55" ht="22.5" hidden="1" customHeight="1">
      <c r="A166" s="288"/>
      <c r="B166" s="287"/>
      <c r="C166" s="287"/>
      <c r="D166" s="224" t="s">
        <v>269</v>
      </c>
      <c r="E166" s="165">
        <f t="shared" si="121"/>
        <v>0</v>
      </c>
      <c r="F166" s="165">
        <f t="shared" si="122"/>
        <v>0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3"/>
      <c r="AY166" s="163"/>
      <c r="AZ166" s="163"/>
      <c r="BA166" s="163"/>
      <c r="BB166" s="163"/>
      <c r="BC166" s="211"/>
    </row>
    <row r="167" spans="1:55" ht="31.5" hidden="1" customHeight="1">
      <c r="A167" s="288"/>
      <c r="B167" s="287"/>
      <c r="C167" s="287"/>
      <c r="D167" s="228" t="s">
        <v>43</v>
      </c>
      <c r="E167" s="165">
        <f t="shared" si="121"/>
        <v>0</v>
      </c>
      <c r="F167" s="165">
        <f t="shared" si="122"/>
        <v>0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3"/>
      <c r="AY167" s="163"/>
      <c r="AZ167" s="163"/>
      <c r="BA167" s="163"/>
      <c r="BB167" s="163"/>
      <c r="BC167" s="211"/>
    </row>
    <row r="168" spans="1:55" ht="31.5" hidden="1" customHeight="1">
      <c r="A168" s="288" t="s">
        <v>495</v>
      </c>
      <c r="B168" s="287"/>
      <c r="C168" s="287"/>
      <c r="D168" s="150" t="s">
        <v>41</v>
      </c>
      <c r="E168" s="165">
        <f t="shared" si="121"/>
        <v>0</v>
      </c>
      <c r="F168" s="165">
        <f t="shared" si="122"/>
        <v>0</v>
      </c>
      <c r="G168" s="163" t="e">
        <f t="shared" ref="G168" si="124">F168*100/E168</f>
        <v>#DIV/0!</v>
      </c>
      <c r="H168" s="163">
        <f>SUM(H169:H171)</f>
        <v>0</v>
      </c>
      <c r="I168" s="163">
        <f t="shared" ref="I168:BA168" si="125">SUM(I169:I171)</f>
        <v>0</v>
      </c>
      <c r="J168" s="163">
        <f t="shared" si="125"/>
        <v>0</v>
      </c>
      <c r="K168" s="163">
        <f t="shared" si="125"/>
        <v>0</v>
      </c>
      <c r="L168" s="163">
        <f t="shared" si="125"/>
        <v>0</v>
      </c>
      <c r="M168" s="163">
        <f t="shared" si="125"/>
        <v>0</v>
      </c>
      <c r="N168" s="163">
        <f t="shared" si="125"/>
        <v>0</v>
      </c>
      <c r="O168" s="163">
        <f t="shared" si="125"/>
        <v>0</v>
      </c>
      <c r="P168" s="163">
        <f t="shared" si="125"/>
        <v>0</v>
      </c>
      <c r="Q168" s="163">
        <f t="shared" si="125"/>
        <v>0</v>
      </c>
      <c r="R168" s="163">
        <f t="shared" si="125"/>
        <v>0</v>
      </c>
      <c r="S168" s="163">
        <f t="shared" si="125"/>
        <v>0</v>
      </c>
      <c r="T168" s="163">
        <f t="shared" si="125"/>
        <v>0</v>
      </c>
      <c r="U168" s="163">
        <f t="shared" si="125"/>
        <v>0</v>
      </c>
      <c r="V168" s="163">
        <f t="shared" si="125"/>
        <v>0</v>
      </c>
      <c r="W168" s="163">
        <f t="shared" si="125"/>
        <v>0</v>
      </c>
      <c r="X168" s="163">
        <f t="shared" si="125"/>
        <v>0</v>
      </c>
      <c r="Y168" s="163">
        <f t="shared" si="125"/>
        <v>0</v>
      </c>
      <c r="Z168" s="163">
        <f t="shared" si="125"/>
        <v>0</v>
      </c>
      <c r="AA168" s="163">
        <f t="shared" si="125"/>
        <v>0</v>
      </c>
      <c r="AB168" s="163">
        <f t="shared" si="125"/>
        <v>0</v>
      </c>
      <c r="AC168" s="163">
        <f t="shared" si="125"/>
        <v>0</v>
      </c>
      <c r="AD168" s="163">
        <f t="shared" si="125"/>
        <v>0</v>
      </c>
      <c r="AE168" s="163">
        <f t="shared" si="125"/>
        <v>0</v>
      </c>
      <c r="AF168" s="163">
        <f t="shared" si="125"/>
        <v>0</v>
      </c>
      <c r="AG168" s="163">
        <f t="shared" si="125"/>
        <v>0</v>
      </c>
      <c r="AH168" s="163">
        <f t="shared" si="125"/>
        <v>0</v>
      </c>
      <c r="AI168" s="163">
        <f t="shared" si="125"/>
        <v>0</v>
      </c>
      <c r="AJ168" s="163">
        <f t="shared" si="125"/>
        <v>0</v>
      </c>
      <c r="AK168" s="163">
        <f t="shared" si="125"/>
        <v>0</v>
      </c>
      <c r="AL168" s="163">
        <f t="shared" si="125"/>
        <v>0</v>
      </c>
      <c r="AM168" s="163">
        <f t="shared" si="125"/>
        <v>0</v>
      </c>
      <c r="AN168" s="163">
        <f t="shared" si="125"/>
        <v>0</v>
      </c>
      <c r="AO168" s="163">
        <f t="shared" si="125"/>
        <v>0</v>
      </c>
      <c r="AP168" s="163">
        <f t="shared" si="125"/>
        <v>0</v>
      </c>
      <c r="AQ168" s="163">
        <f t="shared" si="125"/>
        <v>0</v>
      </c>
      <c r="AR168" s="163">
        <f t="shared" si="125"/>
        <v>0</v>
      </c>
      <c r="AS168" s="163">
        <f t="shared" si="125"/>
        <v>0</v>
      </c>
      <c r="AT168" s="163">
        <f t="shared" si="125"/>
        <v>0</v>
      </c>
      <c r="AU168" s="163">
        <f t="shared" si="125"/>
        <v>0</v>
      </c>
      <c r="AV168" s="163">
        <f t="shared" si="125"/>
        <v>0</v>
      </c>
      <c r="AW168" s="163">
        <f t="shared" si="125"/>
        <v>0</v>
      </c>
      <c r="AX168" s="163">
        <f t="shared" si="125"/>
        <v>0</v>
      </c>
      <c r="AY168" s="163">
        <f t="shared" si="125"/>
        <v>0</v>
      </c>
      <c r="AZ168" s="163">
        <f t="shared" si="125"/>
        <v>0</v>
      </c>
      <c r="BA168" s="163">
        <f t="shared" si="125"/>
        <v>0</v>
      </c>
      <c r="BB168" s="163"/>
      <c r="BC168" s="211"/>
    </row>
    <row r="169" spans="1:55" ht="32.25" hidden="1" customHeight="1">
      <c r="A169" s="288"/>
      <c r="B169" s="287"/>
      <c r="C169" s="287"/>
      <c r="D169" s="148" t="s">
        <v>37</v>
      </c>
      <c r="E169" s="165">
        <f t="shared" si="121"/>
        <v>0</v>
      </c>
      <c r="F169" s="165">
        <f t="shared" si="122"/>
        <v>0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3"/>
      <c r="AY169" s="163"/>
      <c r="AZ169" s="163"/>
      <c r="BA169" s="163"/>
      <c r="BB169" s="163"/>
      <c r="BC169" s="211"/>
    </row>
    <row r="170" spans="1:55" ht="51.75" hidden="1" customHeight="1">
      <c r="A170" s="288"/>
      <c r="B170" s="287"/>
      <c r="C170" s="287"/>
      <c r="D170" s="172" t="s">
        <v>2</v>
      </c>
      <c r="E170" s="165">
        <f t="shared" ref="E170:E174" si="126">H170+K170+N170+Q170+T170+W170+Z170+AE170+AJ170+AO170+AT170+AY170</f>
        <v>0</v>
      </c>
      <c r="F170" s="165">
        <f t="shared" ref="F170:F174" si="127">I170+L170+O170+R170+U170+X170+AA170+AF170+AK170+AP170+AU170+AZ170</f>
        <v>0</v>
      </c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63"/>
      <c r="AJ170" s="163"/>
      <c r="AK170" s="163"/>
      <c r="AL170" s="163"/>
      <c r="AM170" s="163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3"/>
      <c r="AY170" s="163"/>
      <c r="AZ170" s="163"/>
      <c r="BA170" s="163"/>
      <c r="BB170" s="163"/>
      <c r="BC170" s="211"/>
    </row>
    <row r="171" spans="1:55" ht="22.5" hidden="1" customHeight="1">
      <c r="A171" s="288"/>
      <c r="B171" s="287"/>
      <c r="C171" s="287"/>
      <c r="D171" s="224" t="s">
        <v>268</v>
      </c>
      <c r="E171" s="165">
        <f t="shared" si="126"/>
        <v>0</v>
      </c>
      <c r="F171" s="165">
        <f t="shared" si="127"/>
        <v>0</v>
      </c>
      <c r="G171" s="163" t="e">
        <f t="shared" ref="G171" si="128">F171*100/E171</f>
        <v>#DIV/0!</v>
      </c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3"/>
      <c r="AK171" s="163"/>
      <c r="AL171" s="163"/>
      <c r="AM171" s="163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3"/>
      <c r="AY171" s="163"/>
      <c r="AZ171" s="163"/>
      <c r="BA171" s="163"/>
      <c r="BB171" s="163"/>
      <c r="BC171" s="211"/>
    </row>
    <row r="172" spans="1:55" ht="81.75" hidden="1" customHeight="1">
      <c r="A172" s="288"/>
      <c r="B172" s="287"/>
      <c r="C172" s="287"/>
      <c r="D172" s="224" t="s">
        <v>274</v>
      </c>
      <c r="E172" s="165">
        <f t="shared" si="126"/>
        <v>0</v>
      </c>
      <c r="F172" s="165">
        <f t="shared" si="127"/>
        <v>0</v>
      </c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3"/>
      <c r="AK172" s="163"/>
      <c r="AL172" s="163"/>
      <c r="AM172" s="163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  <c r="BA172" s="163"/>
      <c r="BB172" s="163"/>
      <c r="BC172" s="211"/>
    </row>
    <row r="173" spans="1:55" ht="22.5" hidden="1" customHeight="1">
      <c r="A173" s="288"/>
      <c r="B173" s="287"/>
      <c r="C173" s="287"/>
      <c r="D173" s="224" t="s">
        <v>269</v>
      </c>
      <c r="E173" s="165">
        <f t="shared" si="126"/>
        <v>0</v>
      </c>
      <c r="F173" s="165">
        <f t="shared" si="127"/>
        <v>0</v>
      </c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163"/>
      <c r="AM173" s="163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  <c r="BA173" s="163"/>
      <c r="BB173" s="163"/>
      <c r="BC173" s="211"/>
    </row>
    <row r="174" spans="1:55" ht="31.5" hidden="1" customHeight="1">
      <c r="A174" s="288"/>
      <c r="B174" s="287"/>
      <c r="C174" s="287"/>
      <c r="D174" s="228" t="s">
        <v>43</v>
      </c>
      <c r="E174" s="165">
        <f t="shared" si="126"/>
        <v>0</v>
      </c>
      <c r="F174" s="165">
        <f t="shared" si="127"/>
        <v>0</v>
      </c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63"/>
      <c r="AM174" s="163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3"/>
      <c r="AY174" s="163"/>
      <c r="AZ174" s="163"/>
      <c r="BA174" s="163"/>
      <c r="BB174" s="163"/>
      <c r="BC174" s="211"/>
    </row>
    <row r="175" spans="1:55" ht="15.6">
      <c r="A175" s="301" t="s">
        <v>438</v>
      </c>
      <c r="B175" s="389"/>
      <c r="C175" s="389"/>
      <c r="D175" s="150" t="s">
        <v>41</v>
      </c>
      <c r="E175" s="165">
        <f>H175+K175+N175+Q175+T175+W175+Z175+AE175+AJ175+AO175+AT175+AY175</f>
        <v>143972.47714999999</v>
      </c>
      <c r="F175" s="165">
        <f t="shared" ref="F175:F181" si="129">I175+L175+O175+R175+U175+X175+AA175+AF175+AK175+AP175+AU175+AZ175</f>
        <v>85333.566590000002</v>
      </c>
      <c r="G175" s="163">
        <f t="shared" ref="G175" si="130">F175*100/E175</f>
        <v>59.270749714956892</v>
      </c>
      <c r="H175" s="163">
        <f>H176+H177+H178+H180+H181</f>
        <v>0</v>
      </c>
      <c r="I175" s="163">
        <f t="shared" ref="I175:BA175" si="131">I176+I177+I178+I180+I181</f>
        <v>0</v>
      </c>
      <c r="J175" s="163">
        <f t="shared" si="131"/>
        <v>0</v>
      </c>
      <c r="K175" s="163">
        <f t="shared" si="131"/>
        <v>0</v>
      </c>
      <c r="L175" s="163">
        <f t="shared" si="131"/>
        <v>0</v>
      </c>
      <c r="M175" s="163">
        <f t="shared" si="131"/>
        <v>0</v>
      </c>
      <c r="N175" s="163">
        <f t="shared" si="131"/>
        <v>10667.32331</v>
      </c>
      <c r="O175" s="163">
        <f t="shared" si="131"/>
        <v>10667.32331</v>
      </c>
      <c r="P175" s="163">
        <f t="shared" si="131"/>
        <v>0</v>
      </c>
      <c r="Q175" s="163">
        <f t="shared" si="131"/>
        <v>0</v>
      </c>
      <c r="R175" s="163">
        <f t="shared" si="131"/>
        <v>0</v>
      </c>
      <c r="S175" s="163">
        <f t="shared" si="131"/>
        <v>0</v>
      </c>
      <c r="T175" s="163">
        <f>T176+T177+T178+T180+T181</f>
        <v>5688.46036</v>
      </c>
      <c r="U175" s="163">
        <f t="shared" si="131"/>
        <v>5688.46036</v>
      </c>
      <c r="V175" s="163">
        <f t="shared" si="131"/>
        <v>0</v>
      </c>
      <c r="W175" s="163">
        <f t="shared" si="131"/>
        <v>38522.58786</v>
      </c>
      <c r="X175" s="163">
        <f t="shared" si="131"/>
        <v>38522.58786</v>
      </c>
      <c r="Y175" s="163">
        <f t="shared" si="131"/>
        <v>0</v>
      </c>
      <c r="Z175" s="163">
        <f t="shared" si="131"/>
        <v>137.88381999999999</v>
      </c>
      <c r="AA175" s="163">
        <f t="shared" si="131"/>
        <v>137.88381999999999</v>
      </c>
      <c r="AB175" s="163">
        <f t="shared" si="131"/>
        <v>0</v>
      </c>
      <c r="AC175" s="163">
        <f t="shared" si="131"/>
        <v>0</v>
      </c>
      <c r="AD175" s="163">
        <f t="shared" si="131"/>
        <v>0</v>
      </c>
      <c r="AE175" s="163">
        <f t="shared" si="131"/>
        <v>4868.3934500000005</v>
      </c>
      <c r="AF175" s="163">
        <f t="shared" si="131"/>
        <v>4868.3934500000005</v>
      </c>
      <c r="AG175" s="163">
        <f t="shared" si="131"/>
        <v>0</v>
      </c>
      <c r="AH175" s="163">
        <f t="shared" si="131"/>
        <v>0</v>
      </c>
      <c r="AI175" s="163">
        <f t="shared" si="131"/>
        <v>0</v>
      </c>
      <c r="AJ175" s="163">
        <f t="shared" si="131"/>
        <v>18260.15048</v>
      </c>
      <c r="AK175" s="163">
        <f t="shared" si="131"/>
        <v>18260.15048</v>
      </c>
      <c r="AL175" s="163">
        <f t="shared" si="131"/>
        <v>0</v>
      </c>
      <c r="AM175" s="163">
        <f t="shared" si="131"/>
        <v>0</v>
      </c>
      <c r="AN175" s="163">
        <f t="shared" si="131"/>
        <v>0</v>
      </c>
      <c r="AO175" s="163">
        <f t="shared" si="131"/>
        <v>156.88862</v>
      </c>
      <c r="AP175" s="163">
        <f t="shared" si="131"/>
        <v>156.88862</v>
      </c>
      <c r="AQ175" s="163">
        <f t="shared" si="131"/>
        <v>0</v>
      </c>
      <c r="AR175" s="163">
        <f t="shared" si="131"/>
        <v>0</v>
      </c>
      <c r="AS175" s="163">
        <f t="shared" si="131"/>
        <v>0</v>
      </c>
      <c r="AT175" s="163">
        <f>AT176+AT177+AT178+AT180+AT181</f>
        <v>318.96038999999996</v>
      </c>
      <c r="AU175" s="163">
        <f t="shared" si="131"/>
        <v>318.96038999999996</v>
      </c>
      <c r="AV175" s="163">
        <f t="shared" si="131"/>
        <v>0</v>
      </c>
      <c r="AW175" s="163">
        <f t="shared" si="131"/>
        <v>0</v>
      </c>
      <c r="AX175" s="163">
        <f t="shared" si="131"/>
        <v>0</v>
      </c>
      <c r="AY175" s="163">
        <f t="shared" si="131"/>
        <v>65351.828859999994</v>
      </c>
      <c r="AZ175" s="163">
        <f t="shared" si="131"/>
        <v>6712.9182999999994</v>
      </c>
      <c r="BA175" s="163">
        <f t="shared" si="131"/>
        <v>0</v>
      </c>
      <c r="BB175" s="163"/>
      <c r="BC175" s="174"/>
    </row>
    <row r="176" spans="1:55" ht="31.2">
      <c r="A176" s="301"/>
      <c r="B176" s="389"/>
      <c r="C176" s="389"/>
      <c r="D176" s="150" t="s">
        <v>37</v>
      </c>
      <c r="E176" s="165">
        <f t="shared" ref="E176:E181" si="132">H176+K176+N176+Q176+T176+W176+Z176+AE176+AJ176+AO176+AT176+AY176</f>
        <v>0</v>
      </c>
      <c r="F176" s="165">
        <f t="shared" si="129"/>
        <v>0</v>
      </c>
      <c r="G176" s="163"/>
      <c r="H176" s="163">
        <f t="shared" ref="H176:BA176" si="133">H36</f>
        <v>0</v>
      </c>
      <c r="I176" s="163">
        <f t="shared" si="133"/>
        <v>0</v>
      </c>
      <c r="J176" s="163">
        <f t="shared" si="133"/>
        <v>0</v>
      </c>
      <c r="K176" s="163">
        <f t="shared" si="133"/>
        <v>0</v>
      </c>
      <c r="L176" s="163">
        <f t="shared" si="133"/>
        <v>0</v>
      </c>
      <c r="M176" s="163">
        <f t="shared" si="133"/>
        <v>0</v>
      </c>
      <c r="N176" s="163">
        <f t="shared" si="133"/>
        <v>0</v>
      </c>
      <c r="O176" s="163">
        <f t="shared" si="133"/>
        <v>0</v>
      </c>
      <c r="P176" s="163">
        <f t="shared" si="133"/>
        <v>0</v>
      </c>
      <c r="Q176" s="163">
        <f t="shared" si="133"/>
        <v>0</v>
      </c>
      <c r="R176" s="163">
        <f t="shared" si="133"/>
        <v>0</v>
      </c>
      <c r="S176" s="163">
        <f t="shared" si="133"/>
        <v>0</v>
      </c>
      <c r="T176" s="163">
        <f t="shared" si="133"/>
        <v>0</v>
      </c>
      <c r="U176" s="163">
        <f t="shared" si="133"/>
        <v>0</v>
      </c>
      <c r="V176" s="163">
        <f t="shared" si="133"/>
        <v>0</v>
      </c>
      <c r="W176" s="163">
        <f t="shared" si="133"/>
        <v>0</v>
      </c>
      <c r="X176" s="163">
        <f t="shared" si="133"/>
        <v>0</v>
      </c>
      <c r="Y176" s="163">
        <f t="shared" si="133"/>
        <v>0</v>
      </c>
      <c r="Z176" s="163">
        <f t="shared" si="133"/>
        <v>0</v>
      </c>
      <c r="AA176" s="163">
        <f t="shared" si="133"/>
        <v>0</v>
      </c>
      <c r="AB176" s="163">
        <f t="shared" si="133"/>
        <v>0</v>
      </c>
      <c r="AC176" s="163">
        <f t="shared" si="133"/>
        <v>0</v>
      </c>
      <c r="AD176" s="163">
        <f t="shared" si="133"/>
        <v>0</v>
      </c>
      <c r="AE176" s="163">
        <f t="shared" si="133"/>
        <v>0</v>
      </c>
      <c r="AF176" s="163">
        <f t="shared" si="133"/>
        <v>0</v>
      </c>
      <c r="AG176" s="163">
        <f t="shared" si="133"/>
        <v>0</v>
      </c>
      <c r="AH176" s="163">
        <f t="shared" si="133"/>
        <v>0</v>
      </c>
      <c r="AI176" s="163">
        <f t="shared" si="133"/>
        <v>0</v>
      </c>
      <c r="AJ176" s="163">
        <f t="shared" si="133"/>
        <v>0</v>
      </c>
      <c r="AK176" s="163">
        <f t="shared" si="133"/>
        <v>0</v>
      </c>
      <c r="AL176" s="163">
        <f t="shared" si="133"/>
        <v>0</v>
      </c>
      <c r="AM176" s="163">
        <f t="shared" si="133"/>
        <v>0</v>
      </c>
      <c r="AN176" s="163">
        <f t="shared" si="133"/>
        <v>0</v>
      </c>
      <c r="AO176" s="163">
        <f t="shared" si="133"/>
        <v>0</v>
      </c>
      <c r="AP176" s="163">
        <f t="shared" si="133"/>
        <v>0</v>
      </c>
      <c r="AQ176" s="163">
        <f t="shared" si="133"/>
        <v>0</v>
      </c>
      <c r="AR176" s="163">
        <f t="shared" si="133"/>
        <v>0</v>
      </c>
      <c r="AS176" s="163">
        <f t="shared" si="133"/>
        <v>0</v>
      </c>
      <c r="AT176" s="163">
        <f t="shared" si="133"/>
        <v>0</v>
      </c>
      <c r="AU176" s="163">
        <f t="shared" si="133"/>
        <v>0</v>
      </c>
      <c r="AV176" s="163">
        <f t="shared" si="133"/>
        <v>0</v>
      </c>
      <c r="AW176" s="163">
        <f t="shared" si="133"/>
        <v>0</v>
      </c>
      <c r="AX176" s="163">
        <f t="shared" si="133"/>
        <v>0</v>
      </c>
      <c r="AY176" s="163">
        <f t="shared" si="133"/>
        <v>0</v>
      </c>
      <c r="AZ176" s="163">
        <f t="shared" si="133"/>
        <v>0</v>
      </c>
      <c r="BA176" s="163">
        <f t="shared" si="133"/>
        <v>0</v>
      </c>
      <c r="BB176" s="163"/>
      <c r="BC176" s="174"/>
    </row>
    <row r="177" spans="1:55" ht="46.8">
      <c r="A177" s="301"/>
      <c r="B177" s="389"/>
      <c r="C177" s="389"/>
      <c r="D177" s="173" t="s">
        <v>2</v>
      </c>
      <c r="E177" s="165">
        <f t="shared" si="132"/>
        <v>0</v>
      </c>
      <c r="F177" s="165">
        <f t="shared" si="129"/>
        <v>0</v>
      </c>
      <c r="G177" s="163"/>
      <c r="H177" s="163">
        <f t="shared" ref="H177:BA177" si="134">H37</f>
        <v>0</v>
      </c>
      <c r="I177" s="163">
        <f t="shared" si="134"/>
        <v>0</v>
      </c>
      <c r="J177" s="163">
        <f t="shared" si="134"/>
        <v>0</v>
      </c>
      <c r="K177" s="163">
        <f t="shared" si="134"/>
        <v>0</v>
      </c>
      <c r="L177" s="163">
        <f t="shared" si="134"/>
        <v>0</v>
      </c>
      <c r="M177" s="163">
        <f t="shared" si="134"/>
        <v>0</v>
      </c>
      <c r="N177" s="163">
        <f t="shared" si="134"/>
        <v>0</v>
      </c>
      <c r="O177" s="163">
        <f t="shared" si="134"/>
        <v>0</v>
      </c>
      <c r="P177" s="163">
        <f t="shared" si="134"/>
        <v>0</v>
      </c>
      <c r="Q177" s="163">
        <f t="shared" si="134"/>
        <v>0</v>
      </c>
      <c r="R177" s="163">
        <f t="shared" si="134"/>
        <v>0</v>
      </c>
      <c r="S177" s="163">
        <f t="shared" si="134"/>
        <v>0</v>
      </c>
      <c r="T177" s="163">
        <f t="shared" si="134"/>
        <v>0</v>
      </c>
      <c r="U177" s="163">
        <f t="shared" si="134"/>
        <v>0</v>
      </c>
      <c r="V177" s="163">
        <f t="shared" si="134"/>
        <v>0</v>
      </c>
      <c r="W177" s="163">
        <f t="shared" si="134"/>
        <v>0</v>
      </c>
      <c r="X177" s="163">
        <f t="shared" si="134"/>
        <v>0</v>
      </c>
      <c r="Y177" s="163">
        <f t="shared" si="134"/>
        <v>0</v>
      </c>
      <c r="Z177" s="163">
        <f t="shared" si="134"/>
        <v>0</v>
      </c>
      <c r="AA177" s="163">
        <f t="shared" si="134"/>
        <v>0</v>
      </c>
      <c r="AB177" s="163">
        <f t="shared" si="134"/>
        <v>0</v>
      </c>
      <c r="AC177" s="163">
        <f t="shared" si="134"/>
        <v>0</v>
      </c>
      <c r="AD177" s="163">
        <f t="shared" si="134"/>
        <v>0</v>
      </c>
      <c r="AE177" s="163">
        <f t="shared" si="134"/>
        <v>0</v>
      </c>
      <c r="AF177" s="163">
        <f t="shared" si="134"/>
        <v>0</v>
      </c>
      <c r="AG177" s="163">
        <f t="shared" si="134"/>
        <v>0</v>
      </c>
      <c r="AH177" s="163">
        <f t="shared" si="134"/>
        <v>0</v>
      </c>
      <c r="AI177" s="163">
        <f t="shared" si="134"/>
        <v>0</v>
      </c>
      <c r="AJ177" s="163">
        <f t="shared" si="134"/>
        <v>0</v>
      </c>
      <c r="AK177" s="163">
        <f t="shared" si="134"/>
        <v>0</v>
      </c>
      <c r="AL177" s="163">
        <f t="shared" si="134"/>
        <v>0</v>
      </c>
      <c r="AM177" s="163">
        <f t="shared" si="134"/>
        <v>0</v>
      </c>
      <c r="AN177" s="163">
        <f t="shared" si="134"/>
        <v>0</v>
      </c>
      <c r="AO177" s="163">
        <f t="shared" si="134"/>
        <v>0</v>
      </c>
      <c r="AP177" s="163">
        <f t="shared" si="134"/>
        <v>0</v>
      </c>
      <c r="AQ177" s="163">
        <f t="shared" si="134"/>
        <v>0</v>
      </c>
      <c r="AR177" s="163">
        <f t="shared" si="134"/>
        <v>0</v>
      </c>
      <c r="AS177" s="163">
        <f t="shared" si="134"/>
        <v>0</v>
      </c>
      <c r="AT177" s="163">
        <f t="shared" si="134"/>
        <v>0</v>
      </c>
      <c r="AU177" s="163">
        <f t="shared" si="134"/>
        <v>0</v>
      </c>
      <c r="AV177" s="163">
        <f t="shared" si="134"/>
        <v>0</v>
      </c>
      <c r="AW177" s="163">
        <f t="shared" si="134"/>
        <v>0</v>
      </c>
      <c r="AX177" s="163">
        <f t="shared" si="134"/>
        <v>0</v>
      </c>
      <c r="AY177" s="163">
        <f t="shared" si="134"/>
        <v>0</v>
      </c>
      <c r="AZ177" s="163">
        <f t="shared" si="134"/>
        <v>0</v>
      </c>
      <c r="BA177" s="163">
        <f t="shared" si="134"/>
        <v>0</v>
      </c>
      <c r="BB177" s="163"/>
      <c r="BC177" s="174"/>
    </row>
    <row r="178" spans="1:55" ht="15.6">
      <c r="A178" s="301"/>
      <c r="B178" s="389"/>
      <c r="C178" s="389"/>
      <c r="D178" s="227" t="s">
        <v>268</v>
      </c>
      <c r="E178" s="165">
        <f t="shared" si="132"/>
        <v>143972.47714999999</v>
      </c>
      <c r="F178" s="165">
        <f t="shared" si="129"/>
        <v>85333.566590000002</v>
      </c>
      <c r="G178" s="163">
        <f t="shared" ref="G178" si="135">F178*100/E178</f>
        <v>59.270749714956892</v>
      </c>
      <c r="H178" s="163">
        <f t="shared" ref="H178:BA178" si="136">H38</f>
        <v>0</v>
      </c>
      <c r="I178" s="163">
        <f t="shared" si="136"/>
        <v>0</v>
      </c>
      <c r="J178" s="163">
        <f t="shared" si="136"/>
        <v>0</v>
      </c>
      <c r="K178" s="163">
        <f t="shared" si="136"/>
        <v>0</v>
      </c>
      <c r="L178" s="163">
        <f t="shared" si="136"/>
        <v>0</v>
      </c>
      <c r="M178" s="163">
        <f t="shared" si="136"/>
        <v>0</v>
      </c>
      <c r="N178" s="163">
        <f t="shared" si="136"/>
        <v>10667.32331</v>
      </c>
      <c r="O178" s="163">
        <f t="shared" si="136"/>
        <v>10667.32331</v>
      </c>
      <c r="P178" s="163">
        <f t="shared" si="136"/>
        <v>0</v>
      </c>
      <c r="Q178" s="163">
        <f t="shared" si="136"/>
        <v>0</v>
      </c>
      <c r="R178" s="163">
        <f t="shared" si="136"/>
        <v>0</v>
      </c>
      <c r="S178" s="163">
        <f t="shared" si="136"/>
        <v>0</v>
      </c>
      <c r="T178" s="163">
        <f t="shared" si="136"/>
        <v>5688.46036</v>
      </c>
      <c r="U178" s="163">
        <f t="shared" si="136"/>
        <v>5688.46036</v>
      </c>
      <c r="V178" s="163">
        <f t="shared" si="136"/>
        <v>0</v>
      </c>
      <c r="W178" s="163">
        <f t="shared" si="136"/>
        <v>38522.58786</v>
      </c>
      <c r="X178" s="163">
        <f t="shared" si="136"/>
        <v>38522.58786</v>
      </c>
      <c r="Y178" s="163">
        <f t="shared" si="136"/>
        <v>0</v>
      </c>
      <c r="Z178" s="163">
        <f t="shared" si="136"/>
        <v>137.88381999999999</v>
      </c>
      <c r="AA178" s="163">
        <f t="shared" si="136"/>
        <v>137.88381999999999</v>
      </c>
      <c r="AB178" s="163">
        <f t="shared" si="136"/>
        <v>0</v>
      </c>
      <c r="AC178" s="163">
        <f t="shared" si="136"/>
        <v>0</v>
      </c>
      <c r="AD178" s="163">
        <f t="shared" si="136"/>
        <v>0</v>
      </c>
      <c r="AE178" s="163">
        <f t="shared" si="136"/>
        <v>4868.3934500000005</v>
      </c>
      <c r="AF178" s="163">
        <f t="shared" si="136"/>
        <v>4868.3934500000005</v>
      </c>
      <c r="AG178" s="163">
        <f t="shared" si="136"/>
        <v>0</v>
      </c>
      <c r="AH178" s="163">
        <f t="shared" si="136"/>
        <v>0</v>
      </c>
      <c r="AI178" s="163">
        <f t="shared" si="136"/>
        <v>0</v>
      </c>
      <c r="AJ178" s="163">
        <f t="shared" si="136"/>
        <v>18260.15048</v>
      </c>
      <c r="AK178" s="163">
        <f t="shared" si="136"/>
        <v>18260.15048</v>
      </c>
      <c r="AL178" s="163">
        <f t="shared" si="136"/>
        <v>0</v>
      </c>
      <c r="AM178" s="163">
        <f t="shared" si="136"/>
        <v>0</v>
      </c>
      <c r="AN178" s="163">
        <f t="shared" si="136"/>
        <v>0</v>
      </c>
      <c r="AO178" s="163">
        <f t="shared" si="136"/>
        <v>156.88862</v>
      </c>
      <c r="AP178" s="163">
        <f t="shared" si="136"/>
        <v>156.88862</v>
      </c>
      <c r="AQ178" s="163">
        <f t="shared" si="136"/>
        <v>0</v>
      </c>
      <c r="AR178" s="163">
        <f t="shared" si="136"/>
        <v>0</v>
      </c>
      <c r="AS178" s="163">
        <f t="shared" si="136"/>
        <v>0</v>
      </c>
      <c r="AT178" s="163">
        <f t="shared" si="136"/>
        <v>318.96038999999996</v>
      </c>
      <c r="AU178" s="163">
        <f t="shared" si="136"/>
        <v>318.96038999999996</v>
      </c>
      <c r="AV178" s="163">
        <f t="shared" si="136"/>
        <v>0</v>
      </c>
      <c r="AW178" s="163">
        <f t="shared" si="136"/>
        <v>0</v>
      </c>
      <c r="AX178" s="163">
        <f t="shared" si="136"/>
        <v>0</v>
      </c>
      <c r="AY178" s="163">
        <f t="shared" si="136"/>
        <v>65351.828859999994</v>
      </c>
      <c r="AZ178" s="163">
        <f t="shared" si="136"/>
        <v>6712.9182999999994</v>
      </c>
      <c r="BA178" s="163">
        <f t="shared" si="136"/>
        <v>0</v>
      </c>
      <c r="BB178" s="163"/>
      <c r="BC178" s="174"/>
    </row>
    <row r="179" spans="1:55" ht="82.5" customHeight="1">
      <c r="A179" s="301"/>
      <c r="B179" s="389"/>
      <c r="C179" s="389"/>
      <c r="D179" s="227" t="s">
        <v>274</v>
      </c>
      <c r="E179" s="165">
        <f t="shared" si="132"/>
        <v>137262.10262000002</v>
      </c>
      <c r="F179" s="165">
        <f t="shared" si="129"/>
        <v>81337.335150000014</v>
      </c>
      <c r="G179" s="163"/>
      <c r="H179" s="163">
        <f t="shared" ref="H179:BA179" si="137">H39</f>
        <v>0</v>
      </c>
      <c r="I179" s="163">
        <f t="shared" si="137"/>
        <v>0</v>
      </c>
      <c r="J179" s="163">
        <f t="shared" si="137"/>
        <v>0</v>
      </c>
      <c r="K179" s="163">
        <f t="shared" si="137"/>
        <v>0</v>
      </c>
      <c r="L179" s="163">
        <f t="shared" si="137"/>
        <v>0</v>
      </c>
      <c r="M179" s="163">
        <f t="shared" si="137"/>
        <v>0</v>
      </c>
      <c r="N179" s="163">
        <f t="shared" si="137"/>
        <v>9176.22516</v>
      </c>
      <c r="O179" s="163">
        <f t="shared" si="137"/>
        <v>9176.22516</v>
      </c>
      <c r="P179" s="163">
        <f t="shared" si="137"/>
        <v>0</v>
      </c>
      <c r="Q179" s="163">
        <f t="shared" si="137"/>
        <v>0</v>
      </c>
      <c r="R179" s="163">
        <f t="shared" si="137"/>
        <v>0</v>
      </c>
      <c r="S179" s="163">
        <f t="shared" si="137"/>
        <v>0</v>
      </c>
      <c r="T179" s="163">
        <f t="shared" si="137"/>
        <v>5688.46036</v>
      </c>
      <c r="U179" s="163">
        <f t="shared" si="137"/>
        <v>5688.46036</v>
      </c>
      <c r="V179" s="163">
        <f t="shared" si="137"/>
        <v>0</v>
      </c>
      <c r="W179" s="163">
        <f t="shared" si="137"/>
        <v>37168.207369999996</v>
      </c>
      <c r="X179" s="163">
        <f t="shared" si="137"/>
        <v>37168.207369999996</v>
      </c>
      <c r="Y179" s="163">
        <f t="shared" si="137"/>
        <v>0</v>
      </c>
      <c r="Z179" s="163">
        <f t="shared" si="137"/>
        <v>0</v>
      </c>
      <c r="AA179" s="163">
        <f t="shared" si="137"/>
        <v>0</v>
      </c>
      <c r="AB179" s="163">
        <f t="shared" si="137"/>
        <v>0</v>
      </c>
      <c r="AC179" s="163">
        <f t="shared" si="137"/>
        <v>0</v>
      </c>
      <c r="AD179" s="163">
        <f t="shared" si="137"/>
        <v>0</v>
      </c>
      <c r="AE179" s="163">
        <f t="shared" si="137"/>
        <v>4734.6227600000002</v>
      </c>
      <c r="AF179" s="163">
        <f t="shared" si="137"/>
        <v>4734.6227600000002</v>
      </c>
      <c r="AG179" s="163">
        <f t="shared" si="137"/>
        <v>0</v>
      </c>
      <c r="AH179" s="163">
        <f t="shared" si="137"/>
        <v>0</v>
      </c>
      <c r="AI179" s="163">
        <f t="shared" si="137"/>
        <v>0</v>
      </c>
      <c r="AJ179" s="163">
        <f t="shared" si="137"/>
        <v>18260.15048</v>
      </c>
      <c r="AK179" s="163">
        <f t="shared" si="137"/>
        <v>18260.15048</v>
      </c>
      <c r="AL179" s="163">
        <f t="shared" si="137"/>
        <v>0</v>
      </c>
      <c r="AM179" s="163">
        <f t="shared" si="137"/>
        <v>0</v>
      </c>
      <c r="AN179" s="163">
        <f t="shared" si="137"/>
        <v>0</v>
      </c>
      <c r="AO179" s="163">
        <f t="shared" si="137"/>
        <v>81.31062</v>
      </c>
      <c r="AP179" s="163">
        <f t="shared" si="137"/>
        <v>81.31062</v>
      </c>
      <c r="AQ179" s="163">
        <f t="shared" si="137"/>
        <v>0</v>
      </c>
      <c r="AR179" s="163">
        <f t="shared" si="137"/>
        <v>0</v>
      </c>
      <c r="AS179" s="163">
        <f t="shared" si="137"/>
        <v>0</v>
      </c>
      <c r="AT179" s="163">
        <f t="shared" si="137"/>
        <v>174.83099999999999</v>
      </c>
      <c r="AU179" s="163">
        <f t="shared" si="137"/>
        <v>174.83099999999999</v>
      </c>
      <c r="AV179" s="163">
        <f t="shared" si="137"/>
        <v>0</v>
      </c>
      <c r="AW179" s="163">
        <f t="shared" si="137"/>
        <v>0</v>
      </c>
      <c r="AX179" s="163">
        <f t="shared" si="137"/>
        <v>0</v>
      </c>
      <c r="AY179" s="163">
        <f t="shared" si="137"/>
        <v>61978.294869999998</v>
      </c>
      <c r="AZ179" s="163">
        <f t="shared" si="137"/>
        <v>6053.5274000000009</v>
      </c>
      <c r="BA179" s="163">
        <f t="shared" si="137"/>
        <v>0</v>
      </c>
      <c r="BB179" s="163"/>
      <c r="BC179" s="174"/>
    </row>
    <row r="180" spans="1:55" ht="15.6">
      <c r="A180" s="301"/>
      <c r="B180" s="389"/>
      <c r="C180" s="389"/>
      <c r="D180" s="227" t="s">
        <v>269</v>
      </c>
      <c r="E180" s="165">
        <f t="shared" si="132"/>
        <v>0</v>
      </c>
      <c r="F180" s="165">
        <f t="shared" si="129"/>
        <v>0</v>
      </c>
      <c r="G180" s="205"/>
      <c r="H180" s="163">
        <f t="shared" ref="H180:BA180" si="138">H40</f>
        <v>0</v>
      </c>
      <c r="I180" s="163">
        <f t="shared" si="138"/>
        <v>0</v>
      </c>
      <c r="J180" s="163">
        <f t="shared" si="138"/>
        <v>0</v>
      </c>
      <c r="K180" s="163">
        <f t="shared" si="138"/>
        <v>0</v>
      </c>
      <c r="L180" s="163">
        <f t="shared" si="138"/>
        <v>0</v>
      </c>
      <c r="M180" s="163">
        <f t="shared" si="138"/>
        <v>0</v>
      </c>
      <c r="N180" s="163">
        <f t="shared" si="138"/>
        <v>0</v>
      </c>
      <c r="O180" s="163">
        <f t="shared" si="138"/>
        <v>0</v>
      </c>
      <c r="P180" s="163">
        <f t="shared" si="138"/>
        <v>0</v>
      </c>
      <c r="Q180" s="163">
        <f t="shared" si="138"/>
        <v>0</v>
      </c>
      <c r="R180" s="163">
        <f t="shared" si="138"/>
        <v>0</v>
      </c>
      <c r="S180" s="163">
        <f t="shared" si="138"/>
        <v>0</v>
      </c>
      <c r="T180" s="163">
        <f t="shared" si="138"/>
        <v>0</v>
      </c>
      <c r="U180" s="163">
        <f t="shared" si="138"/>
        <v>0</v>
      </c>
      <c r="V180" s="163">
        <f t="shared" si="138"/>
        <v>0</v>
      </c>
      <c r="W180" s="163">
        <f t="shared" si="138"/>
        <v>0</v>
      </c>
      <c r="X180" s="163">
        <f t="shared" si="138"/>
        <v>0</v>
      </c>
      <c r="Y180" s="163">
        <f t="shared" si="138"/>
        <v>0</v>
      </c>
      <c r="Z180" s="163">
        <f t="shared" si="138"/>
        <v>0</v>
      </c>
      <c r="AA180" s="163">
        <f t="shared" si="138"/>
        <v>0</v>
      </c>
      <c r="AB180" s="163">
        <f t="shared" si="138"/>
        <v>0</v>
      </c>
      <c r="AC180" s="163">
        <f t="shared" si="138"/>
        <v>0</v>
      </c>
      <c r="AD180" s="163">
        <f t="shared" si="138"/>
        <v>0</v>
      </c>
      <c r="AE180" s="163">
        <f t="shared" si="138"/>
        <v>0</v>
      </c>
      <c r="AF180" s="163">
        <f t="shared" si="138"/>
        <v>0</v>
      </c>
      <c r="AG180" s="163">
        <f t="shared" si="138"/>
        <v>0</v>
      </c>
      <c r="AH180" s="163">
        <f t="shared" si="138"/>
        <v>0</v>
      </c>
      <c r="AI180" s="163">
        <f t="shared" si="138"/>
        <v>0</v>
      </c>
      <c r="AJ180" s="163">
        <f t="shared" si="138"/>
        <v>0</v>
      </c>
      <c r="AK180" s="163">
        <f t="shared" si="138"/>
        <v>0</v>
      </c>
      <c r="AL180" s="163">
        <f t="shared" si="138"/>
        <v>0</v>
      </c>
      <c r="AM180" s="163">
        <f t="shared" si="138"/>
        <v>0</v>
      </c>
      <c r="AN180" s="163">
        <f t="shared" si="138"/>
        <v>0</v>
      </c>
      <c r="AO180" s="163">
        <f t="shared" si="138"/>
        <v>0</v>
      </c>
      <c r="AP180" s="163">
        <f t="shared" si="138"/>
        <v>0</v>
      </c>
      <c r="AQ180" s="163">
        <f t="shared" si="138"/>
        <v>0</v>
      </c>
      <c r="AR180" s="163">
        <f t="shared" si="138"/>
        <v>0</v>
      </c>
      <c r="AS180" s="163">
        <f t="shared" si="138"/>
        <v>0</v>
      </c>
      <c r="AT180" s="163">
        <f t="shared" si="138"/>
        <v>0</v>
      </c>
      <c r="AU180" s="163">
        <f t="shared" si="138"/>
        <v>0</v>
      </c>
      <c r="AV180" s="163">
        <f t="shared" si="138"/>
        <v>0</v>
      </c>
      <c r="AW180" s="163">
        <f t="shared" si="138"/>
        <v>0</v>
      </c>
      <c r="AX180" s="163">
        <f t="shared" si="138"/>
        <v>0</v>
      </c>
      <c r="AY180" s="163">
        <f t="shared" si="138"/>
        <v>0</v>
      </c>
      <c r="AZ180" s="163">
        <f t="shared" si="138"/>
        <v>0</v>
      </c>
      <c r="BA180" s="163">
        <f t="shared" si="138"/>
        <v>0</v>
      </c>
      <c r="BB180" s="163"/>
      <c r="BC180" s="174"/>
    </row>
    <row r="181" spans="1:55" ht="31.2">
      <c r="A181" s="301"/>
      <c r="B181" s="389"/>
      <c r="C181" s="389"/>
      <c r="D181" s="144" t="s">
        <v>43</v>
      </c>
      <c r="E181" s="165">
        <f t="shared" si="132"/>
        <v>0</v>
      </c>
      <c r="F181" s="165">
        <f t="shared" si="129"/>
        <v>0</v>
      </c>
      <c r="G181" s="205"/>
      <c r="H181" s="163">
        <f t="shared" ref="H181:BA181" si="139">H41</f>
        <v>0</v>
      </c>
      <c r="I181" s="163">
        <f t="shared" si="139"/>
        <v>0</v>
      </c>
      <c r="J181" s="163">
        <f t="shared" si="139"/>
        <v>0</v>
      </c>
      <c r="K181" s="163">
        <f t="shared" si="139"/>
        <v>0</v>
      </c>
      <c r="L181" s="163">
        <f t="shared" si="139"/>
        <v>0</v>
      </c>
      <c r="M181" s="163">
        <f t="shared" si="139"/>
        <v>0</v>
      </c>
      <c r="N181" s="163">
        <f t="shared" si="139"/>
        <v>0</v>
      </c>
      <c r="O181" s="163">
        <f t="shared" si="139"/>
        <v>0</v>
      </c>
      <c r="P181" s="163">
        <f t="shared" si="139"/>
        <v>0</v>
      </c>
      <c r="Q181" s="163">
        <f t="shared" si="139"/>
        <v>0</v>
      </c>
      <c r="R181" s="163">
        <f t="shared" si="139"/>
        <v>0</v>
      </c>
      <c r="S181" s="163">
        <f t="shared" si="139"/>
        <v>0</v>
      </c>
      <c r="T181" s="163">
        <f t="shared" si="139"/>
        <v>0</v>
      </c>
      <c r="U181" s="163">
        <f t="shared" si="139"/>
        <v>0</v>
      </c>
      <c r="V181" s="163">
        <f t="shared" si="139"/>
        <v>0</v>
      </c>
      <c r="W181" s="163">
        <f t="shared" si="139"/>
        <v>0</v>
      </c>
      <c r="X181" s="163">
        <f t="shared" si="139"/>
        <v>0</v>
      </c>
      <c r="Y181" s="163">
        <f t="shared" si="139"/>
        <v>0</v>
      </c>
      <c r="Z181" s="163">
        <f t="shared" si="139"/>
        <v>0</v>
      </c>
      <c r="AA181" s="163">
        <f t="shared" si="139"/>
        <v>0</v>
      </c>
      <c r="AB181" s="163">
        <f t="shared" si="139"/>
        <v>0</v>
      </c>
      <c r="AC181" s="163">
        <f t="shared" si="139"/>
        <v>0</v>
      </c>
      <c r="AD181" s="163">
        <f t="shared" si="139"/>
        <v>0</v>
      </c>
      <c r="AE181" s="163">
        <f t="shared" si="139"/>
        <v>0</v>
      </c>
      <c r="AF181" s="163">
        <f t="shared" si="139"/>
        <v>0</v>
      </c>
      <c r="AG181" s="163">
        <f t="shared" si="139"/>
        <v>0</v>
      </c>
      <c r="AH181" s="163">
        <f t="shared" si="139"/>
        <v>0</v>
      </c>
      <c r="AI181" s="163">
        <f t="shared" si="139"/>
        <v>0</v>
      </c>
      <c r="AJ181" s="163">
        <f t="shared" si="139"/>
        <v>0</v>
      </c>
      <c r="AK181" s="163">
        <f t="shared" si="139"/>
        <v>0</v>
      </c>
      <c r="AL181" s="163">
        <f t="shared" si="139"/>
        <v>0</v>
      </c>
      <c r="AM181" s="163">
        <f t="shared" si="139"/>
        <v>0</v>
      </c>
      <c r="AN181" s="163">
        <f t="shared" si="139"/>
        <v>0</v>
      </c>
      <c r="AO181" s="163">
        <f t="shared" si="139"/>
        <v>0</v>
      </c>
      <c r="AP181" s="163">
        <f t="shared" si="139"/>
        <v>0</v>
      </c>
      <c r="AQ181" s="163">
        <f t="shared" si="139"/>
        <v>0</v>
      </c>
      <c r="AR181" s="163">
        <f t="shared" si="139"/>
        <v>0</v>
      </c>
      <c r="AS181" s="163">
        <f t="shared" si="139"/>
        <v>0</v>
      </c>
      <c r="AT181" s="163">
        <f t="shared" si="139"/>
        <v>0</v>
      </c>
      <c r="AU181" s="163">
        <f t="shared" si="139"/>
        <v>0</v>
      </c>
      <c r="AV181" s="163">
        <f t="shared" si="139"/>
        <v>0</v>
      </c>
      <c r="AW181" s="163">
        <f t="shared" si="139"/>
        <v>0</v>
      </c>
      <c r="AX181" s="163">
        <f t="shared" si="139"/>
        <v>0</v>
      </c>
      <c r="AY181" s="163">
        <f t="shared" si="139"/>
        <v>0</v>
      </c>
      <c r="AZ181" s="163">
        <f t="shared" si="139"/>
        <v>0</v>
      </c>
      <c r="BA181" s="163">
        <f t="shared" si="139"/>
        <v>0</v>
      </c>
      <c r="BB181" s="163"/>
      <c r="BC181" s="174"/>
    </row>
    <row r="182" spans="1:55" ht="22.5" customHeight="1">
      <c r="A182" s="292" t="s">
        <v>283</v>
      </c>
      <c r="B182" s="295" t="s">
        <v>326</v>
      </c>
      <c r="C182" s="287" t="s">
        <v>298</v>
      </c>
      <c r="D182" s="150" t="s">
        <v>41</v>
      </c>
      <c r="E182" s="163">
        <f>H182+K182+N182+Q182+T182+W182+Z182+AE182+AJ182+AO182+AT182+AY182</f>
        <v>90536.209070000012</v>
      </c>
      <c r="F182" s="163">
        <f t="shared" ref="F182:F188" si="140">I182+L182+O182+R182+U182+X182+AA182+AF182+AK182+AP182+AU182+AZ182</f>
        <v>87002.688220000011</v>
      </c>
      <c r="G182" s="163">
        <f t="shared" ref="G182:G185" si="141">F182*100/E182</f>
        <v>96.097118615527648</v>
      </c>
      <c r="H182" s="163">
        <f>SUM(H183:H185)</f>
        <v>4116.8689599999998</v>
      </c>
      <c r="I182" s="163">
        <f t="shared" ref="I182:BA182" si="142">SUM(I183:I185)</f>
        <v>4116.8689599999998</v>
      </c>
      <c r="J182" s="163">
        <f t="shared" si="142"/>
        <v>0</v>
      </c>
      <c r="K182" s="163">
        <f t="shared" si="142"/>
        <v>657.23772000000008</v>
      </c>
      <c r="L182" s="163">
        <f t="shared" si="142"/>
        <v>657.23772000000008</v>
      </c>
      <c r="M182" s="163">
        <f t="shared" si="142"/>
        <v>0</v>
      </c>
      <c r="N182" s="163">
        <f t="shared" si="142"/>
        <v>0</v>
      </c>
      <c r="O182" s="163">
        <f t="shared" si="142"/>
        <v>0</v>
      </c>
      <c r="P182" s="163">
        <f t="shared" si="142"/>
        <v>0</v>
      </c>
      <c r="Q182" s="163">
        <f t="shared" si="142"/>
        <v>151.54542000000001</v>
      </c>
      <c r="R182" s="163">
        <f t="shared" si="142"/>
        <v>151.54542000000001</v>
      </c>
      <c r="S182" s="163">
        <f t="shared" si="142"/>
        <v>0</v>
      </c>
      <c r="T182" s="163">
        <f t="shared" si="142"/>
        <v>5900.4075599999996</v>
      </c>
      <c r="U182" s="163">
        <f t="shared" si="142"/>
        <v>5900.4075599999996</v>
      </c>
      <c r="V182" s="163">
        <f t="shared" si="142"/>
        <v>0</v>
      </c>
      <c r="W182" s="163">
        <f t="shared" si="142"/>
        <v>2925.9281900000001</v>
      </c>
      <c r="X182" s="163">
        <f t="shared" si="142"/>
        <v>2925.9281900000001</v>
      </c>
      <c r="Y182" s="163">
        <f t="shared" si="142"/>
        <v>0</v>
      </c>
      <c r="Z182" s="163">
        <f t="shared" si="142"/>
        <v>20766.559959999995</v>
      </c>
      <c r="AA182" s="163">
        <f t="shared" si="142"/>
        <v>20766.559959999995</v>
      </c>
      <c r="AB182" s="163">
        <f t="shared" si="142"/>
        <v>0</v>
      </c>
      <c r="AC182" s="163">
        <f t="shared" si="142"/>
        <v>0</v>
      </c>
      <c r="AD182" s="163">
        <f t="shared" si="142"/>
        <v>0</v>
      </c>
      <c r="AE182" s="163">
        <f t="shared" si="142"/>
        <v>28013.267869999996</v>
      </c>
      <c r="AF182" s="163">
        <f t="shared" si="142"/>
        <v>28013.267869999996</v>
      </c>
      <c r="AG182" s="163">
        <f t="shared" si="142"/>
        <v>0</v>
      </c>
      <c r="AH182" s="163">
        <f t="shared" si="142"/>
        <v>0</v>
      </c>
      <c r="AI182" s="163">
        <f t="shared" si="142"/>
        <v>0</v>
      </c>
      <c r="AJ182" s="163">
        <f>SUM(AJ183:AJ185)</f>
        <v>16181.161649999998</v>
      </c>
      <c r="AK182" s="163">
        <f t="shared" si="142"/>
        <v>16181.161649999998</v>
      </c>
      <c r="AL182" s="163">
        <f t="shared" si="142"/>
        <v>0</v>
      </c>
      <c r="AM182" s="163">
        <f t="shared" si="142"/>
        <v>0</v>
      </c>
      <c r="AN182" s="163">
        <f t="shared" si="142"/>
        <v>0</v>
      </c>
      <c r="AO182" s="163">
        <f t="shared" si="142"/>
        <v>1228.6716700000034</v>
      </c>
      <c r="AP182" s="163">
        <f t="shared" si="142"/>
        <v>1228.6716699999999</v>
      </c>
      <c r="AQ182" s="163">
        <f t="shared" si="142"/>
        <v>0</v>
      </c>
      <c r="AR182" s="163">
        <f t="shared" si="142"/>
        <v>0</v>
      </c>
      <c r="AS182" s="163">
        <f t="shared" si="142"/>
        <v>0</v>
      </c>
      <c r="AT182" s="163">
        <f t="shared" si="142"/>
        <v>6149.7077199999994</v>
      </c>
      <c r="AU182" s="163">
        <f t="shared" si="142"/>
        <v>6149.7077199999994</v>
      </c>
      <c r="AV182" s="163">
        <f t="shared" si="142"/>
        <v>0</v>
      </c>
      <c r="AW182" s="163">
        <f t="shared" si="142"/>
        <v>0</v>
      </c>
      <c r="AX182" s="163">
        <f t="shared" si="142"/>
        <v>0</v>
      </c>
      <c r="AY182" s="163">
        <f t="shared" si="142"/>
        <v>4444.8523500000001</v>
      </c>
      <c r="AZ182" s="163">
        <f t="shared" si="142"/>
        <v>911.33150000000751</v>
      </c>
      <c r="BA182" s="163">
        <f t="shared" si="142"/>
        <v>0</v>
      </c>
      <c r="BB182" s="393" t="s">
        <v>427</v>
      </c>
      <c r="BC182" s="174"/>
    </row>
    <row r="183" spans="1:55" ht="36" customHeight="1">
      <c r="A183" s="293"/>
      <c r="B183" s="296"/>
      <c r="C183" s="287"/>
      <c r="D183" s="148" t="s">
        <v>37</v>
      </c>
      <c r="E183" s="163">
        <f t="shared" ref="E183:E188" si="143">H183+K183+N183+Q183+T183+W183+Z183+AE183+AJ183+AO183+AT183+AY183</f>
        <v>0</v>
      </c>
      <c r="F183" s="163">
        <f t="shared" si="140"/>
        <v>0</v>
      </c>
      <c r="G183" s="163"/>
      <c r="H183" s="163">
        <f>H190+H197+H204+H211+H218+H225+H232+H239+H246+H253+H260+H267+H274+H281+H288+H295+H302+H309+H316+H323+H330+H337+H344+H351+H358+H365+H372+H379+H386+H393+H400+H407+H414+H421+H428+H435+H442+H449</f>
        <v>0</v>
      </c>
      <c r="I183" s="163">
        <f t="shared" ref="I183:BA183" si="144">I190+I197+I204+I211+I218+I225+I232+I239+I246+I253+I260+I267+I274+I281+I288+I295+I302+I309+I316+I323+I330+I337+I344+I351+I358+I365+I372+I379+I386+I393+I400+I407+I414+I421+I428+I435+I442+I449</f>
        <v>0</v>
      </c>
      <c r="J183" s="163">
        <f t="shared" si="144"/>
        <v>0</v>
      </c>
      <c r="K183" s="163">
        <f t="shared" si="144"/>
        <v>0</v>
      </c>
      <c r="L183" s="163">
        <f t="shared" si="144"/>
        <v>0</v>
      </c>
      <c r="M183" s="163">
        <f t="shared" si="144"/>
        <v>0</v>
      </c>
      <c r="N183" s="163">
        <f t="shared" si="144"/>
        <v>0</v>
      </c>
      <c r="O183" s="163">
        <f t="shared" si="144"/>
        <v>0</v>
      </c>
      <c r="P183" s="163">
        <f t="shared" si="144"/>
        <v>0</v>
      </c>
      <c r="Q183" s="163">
        <f t="shared" si="144"/>
        <v>0</v>
      </c>
      <c r="R183" s="163">
        <f t="shared" si="144"/>
        <v>0</v>
      </c>
      <c r="S183" s="163">
        <f t="shared" si="144"/>
        <v>0</v>
      </c>
      <c r="T183" s="163">
        <f t="shared" si="144"/>
        <v>0</v>
      </c>
      <c r="U183" s="163">
        <f t="shared" si="144"/>
        <v>0</v>
      </c>
      <c r="V183" s="163">
        <f t="shared" si="144"/>
        <v>0</v>
      </c>
      <c r="W183" s="163">
        <f t="shared" si="144"/>
        <v>0</v>
      </c>
      <c r="X183" s="163">
        <f t="shared" si="144"/>
        <v>0</v>
      </c>
      <c r="Y183" s="163">
        <f t="shared" si="144"/>
        <v>0</v>
      </c>
      <c r="Z183" s="163">
        <f t="shared" si="144"/>
        <v>0</v>
      </c>
      <c r="AA183" s="163">
        <f t="shared" si="144"/>
        <v>0</v>
      </c>
      <c r="AB183" s="163">
        <f t="shared" si="144"/>
        <v>0</v>
      </c>
      <c r="AC183" s="163">
        <f t="shared" si="144"/>
        <v>0</v>
      </c>
      <c r="AD183" s="163">
        <f t="shared" si="144"/>
        <v>0</v>
      </c>
      <c r="AE183" s="163">
        <f t="shared" si="144"/>
        <v>0</v>
      </c>
      <c r="AF183" s="163">
        <f t="shared" si="144"/>
        <v>0</v>
      </c>
      <c r="AG183" s="163">
        <f t="shared" si="144"/>
        <v>0</v>
      </c>
      <c r="AH183" s="163">
        <f t="shared" si="144"/>
        <v>0</v>
      </c>
      <c r="AI183" s="163">
        <f t="shared" si="144"/>
        <v>0</v>
      </c>
      <c r="AJ183" s="163">
        <f t="shared" si="144"/>
        <v>0</v>
      </c>
      <c r="AK183" s="163">
        <f t="shared" si="144"/>
        <v>0</v>
      </c>
      <c r="AL183" s="163">
        <f t="shared" si="144"/>
        <v>0</v>
      </c>
      <c r="AM183" s="163">
        <f t="shared" si="144"/>
        <v>0</v>
      </c>
      <c r="AN183" s="163">
        <f t="shared" si="144"/>
        <v>0</v>
      </c>
      <c r="AO183" s="163">
        <f t="shared" si="144"/>
        <v>0</v>
      </c>
      <c r="AP183" s="163">
        <f t="shared" si="144"/>
        <v>0</v>
      </c>
      <c r="AQ183" s="163">
        <f t="shared" si="144"/>
        <v>0</v>
      </c>
      <c r="AR183" s="163">
        <f t="shared" si="144"/>
        <v>0</v>
      </c>
      <c r="AS183" s="163">
        <f t="shared" si="144"/>
        <v>0</v>
      </c>
      <c r="AT183" s="163">
        <f t="shared" si="144"/>
        <v>0</v>
      </c>
      <c r="AU183" s="163">
        <f t="shared" si="144"/>
        <v>0</v>
      </c>
      <c r="AV183" s="163">
        <f t="shared" si="144"/>
        <v>0</v>
      </c>
      <c r="AW183" s="163">
        <f t="shared" si="144"/>
        <v>0</v>
      </c>
      <c r="AX183" s="163">
        <f t="shared" si="144"/>
        <v>0</v>
      </c>
      <c r="AY183" s="163">
        <f t="shared" si="144"/>
        <v>0</v>
      </c>
      <c r="AZ183" s="163">
        <f t="shared" si="144"/>
        <v>0</v>
      </c>
      <c r="BA183" s="163">
        <f t="shared" si="144"/>
        <v>0</v>
      </c>
      <c r="BB183" s="394"/>
      <c r="BC183" s="174"/>
    </row>
    <row r="184" spans="1:55" ht="48.75" customHeight="1">
      <c r="A184" s="293"/>
      <c r="B184" s="296"/>
      <c r="C184" s="287"/>
      <c r="D184" s="172" t="s">
        <v>2</v>
      </c>
      <c r="E184" s="163">
        <f>H184+K184+N184+Q184+T184+W184+Z184+AE184+AJ184+AO184+AT184+AY184</f>
        <v>62383.69999999999</v>
      </c>
      <c r="F184" s="163">
        <f t="shared" si="140"/>
        <v>62383.7</v>
      </c>
      <c r="G184" s="163">
        <f t="shared" si="141"/>
        <v>100.00000000000001</v>
      </c>
      <c r="H184" s="163">
        <f t="shared" ref="H184:BA184" si="145">H191+H198+H205+H212+H219+H226+H233+H240+H247+H254+H261+H268+H275+H282+H289+H296+H303+H310+H317+H324+H331+H338+H345+H352+H359+H366+H373+H380+H387+H394+H401+H408+H415+H422+H429+H436+H443+H450</f>
        <v>0</v>
      </c>
      <c r="I184" s="163">
        <f t="shared" si="145"/>
        <v>0</v>
      </c>
      <c r="J184" s="163">
        <f t="shared" si="145"/>
        <v>0</v>
      </c>
      <c r="K184" s="163">
        <f t="shared" si="145"/>
        <v>0</v>
      </c>
      <c r="L184" s="163">
        <f t="shared" si="145"/>
        <v>0</v>
      </c>
      <c r="M184" s="163">
        <f t="shared" si="145"/>
        <v>0</v>
      </c>
      <c r="N184" s="163">
        <f t="shared" si="145"/>
        <v>0</v>
      </c>
      <c r="O184" s="163">
        <f t="shared" si="145"/>
        <v>0</v>
      </c>
      <c r="P184" s="163">
        <f t="shared" si="145"/>
        <v>0</v>
      </c>
      <c r="Q184" s="163">
        <f t="shared" si="145"/>
        <v>0</v>
      </c>
      <c r="R184" s="163">
        <f t="shared" si="145"/>
        <v>0</v>
      </c>
      <c r="S184" s="163">
        <f t="shared" si="145"/>
        <v>0</v>
      </c>
      <c r="T184" s="163">
        <f t="shared" si="145"/>
        <v>0</v>
      </c>
      <c r="U184" s="163">
        <f t="shared" si="145"/>
        <v>0</v>
      </c>
      <c r="V184" s="163">
        <f t="shared" si="145"/>
        <v>0</v>
      </c>
      <c r="W184" s="163">
        <f t="shared" si="145"/>
        <v>0</v>
      </c>
      <c r="X184" s="163">
        <f t="shared" si="145"/>
        <v>0</v>
      </c>
      <c r="Y184" s="163">
        <f t="shared" si="145"/>
        <v>0</v>
      </c>
      <c r="Z184" s="163">
        <f t="shared" si="145"/>
        <v>0</v>
      </c>
      <c r="AA184" s="163">
        <f t="shared" si="145"/>
        <v>0</v>
      </c>
      <c r="AB184" s="163">
        <f t="shared" si="145"/>
        <v>0</v>
      </c>
      <c r="AC184" s="163">
        <f t="shared" si="145"/>
        <v>0</v>
      </c>
      <c r="AD184" s="163">
        <f t="shared" si="145"/>
        <v>0</v>
      </c>
      <c r="AE184" s="163">
        <f t="shared" si="145"/>
        <v>0</v>
      </c>
      <c r="AF184" s="163">
        <f t="shared" si="145"/>
        <v>0</v>
      </c>
      <c r="AG184" s="163">
        <f t="shared" si="145"/>
        <v>0</v>
      </c>
      <c r="AH184" s="163">
        <f t="shared" si="145"/>
        <v>0</v>
      </c>
      <c r="AI184" s="163">
        <f t="shared" si="145"/>
        <v>0</v>
      </c>
      <c r="AJ184" s="163">
        <f t="shared" si="145"/>
        <v>5600.9919099999997</v>
      </c>
      <c r="AK184" s="163">
        <f t="shared" si="145"/>
        <v>5600.9919099999997</v>
      </c>
      <c r="AL184" s="163">
        <f t="shared" si="145"/>
        <v>0</v>
      </c>
      <c r="AM184" s="163">
        <f t="shared" si="145"/>
        <v>0</v>
      </c>
      <c r="AN184" s="163">
        <f t="shared" si="145"/>
        <v>0</v>
      </c>
      <c r="AO184" s="163">
        <f t="shared" si="145"/>
        <v>50353.955859999995</v>
      </c>
      <c r="AP184" s="163">
        <f t="shared" si="145"/>
        <v>0</v>
      </c>
      <c r="AQ184" s="163">
        <f t="shared" si="145"/>
        <v>0</v>
      </c>
      <c r="AR184" s="163">
        <f t="shared" si="145"/>
        <v>0</v>
      </c>
      <c r="AS184" s="163">
        <f t="shared" si="145"/>
        <v>0</v>
      </c>
      <c r="AT184" s="163">
        <f t="shared" si="145"/>
        <v>5842.2228099999993</v>
      </c>
      <c r="AU184" s="163">
        <f t="shared" si="145"/>
        <v>5842.2228099999993</v>
      </c>
      <c r="AV184" s="163">
        <f t="shared" si="145"/>
        <v>0</v>
      </c>
      <c r="AW184" s="163">
        <f t="shared" si="145"/>
        <v>0</v>
      </c>
      <c r="AX184" s="163">
        <f t="shared" si="145"/>
        <v>0</v>
      </c>
      <c r="AY184" s="163">
        <f t="shared" si="145"/>
        <v>586.52942000000007</v>
      </c>
      <c r="AZ184" s="163">
        <f t="shared" si="145"/>
        <v>50940.485279999994</v>
      </c>
      <c r="BA184" s="163">
        <f t="shared" si="145"/>
        <v>0</v>
      </c>
      <c r="BB184" s="394"/>
      <c r="BC184" s="174"/>
    </row>
    <row r="185" spans="1:55" ht="22.5" customHeight="1">
      <c r="A185" s="293"/>
      <c r="B185" s="296"/>
      <c r="C185" s="287"/>
      <c r="D185" s="224" t="s">
        <v>268</v>
      </c>
      <c r="E185" s="163">
        <f t="shared" si="143"/>
        <v>28152.509070000004</v>
      </c>
      <c r="F185" s="163">
        <f t="shared" si="140"/>
        <v>24618.988220000007</v>
      </c>
      <c r="G185" s="163">
        <f t="shared" si="141"/>
        <v>87.44864679302988</v>
      </c>
      <c r="H185" s="163">
        <f t="shared" ref="H185:BA185" si="146">H192+H199+H206+H213+H220+H227+H234+H241+H248+H255+H262+H269+H276+H283+H290+H297+H304+H311+H318+H325+H332+H339+H346+H353+H360+H367+H374+H381+H388+H395+H402+H409+H416+H423+H430+H437+H444+H451</f>
        <v>4116.8689599999998</v>
      </c>
      <c r="I185" s="163">
        <f t="shared" si="146"/>
        <v>4116.8689599999998</v>
      </c>
      <c r="J185" s="163">
        <f t="shared" si="146"/>
        <v>0</v>
      </c>
      <c r="K185" s="163">
        <f t="shared" si="146"/>
        <v>657.23772000000008</v>
      </c>
      <c r="L185" s="163">
        <f t="shared" si="146"/>
        <v>657.23772000000008</v>
      </c>
      <c r="M185" s="163">
        <f t="shared" si="146"/>
        <v>0</v>
      </c>
      <c r="N185" s="163">
        <f t="shared" si="146"/>
        <v>0</v>
      </c>
      <c r="O185" s="163">
        <f t="shared" si="146"/>
        <v>0</v>
      </c>
      <c r="P185" s="163">
        <f t="shared" si="146"/>
        <v>0</v>
      </c>
      <c r="Q185" s="163">
        <f t="shared" si="146"/>
        <v>151.54542000000001</v>
      </c>
      <c r="R185" s="163">
        <f t="shared" si="146"/>
        <v>151.54542000000001</v>
      </c>
      <c r="S185" s="163">
        <f t="shared" si="146"/>
        <v>0</v>
      </c>
      <c r="T185" s="163">
        <f t="shared" si="146"/>
        <v>5900.4075599999996</v>
      </c>
      <c r="U185" s="163">
        <f t="shared" si="146"/>
        <v>5900.4075599999996</v>
      </c>
      <c r="V185" s="163">
        <f t="shared" si="146"/>
        <v>0</v>
      </c>
      <c r="W185" s="163">
        <f t="shared" si="146"/>
        <v>2925.9281900000001</v>
      </c>
      <c r="X185" s="163">
        <f t="shared" si="146"/>
        <v>2925.9281900000001</v>
      </c>
      <c r="Y185" s="163">
        <f t="shared" si="146"/>
        <v>0</v>
      </c>
      <c r="Z185" s="163">
        <f t="shared" si="146"/>
        <v>20766.559959999995</v>
      </c>
      <c r="AA185" s="163">
        <f t="shared" si="146"/>
        <v>20766.559959999995</v>
      </c>
      <c r="AB185" s="163">
        <f t="shared" si="146"/>
        <v>0</v>
      </c>
      <c r="AC185" s="163">
        <f t="shared" si="146"/>
        <v>0</v>
      </c>
      <c r="AD185" s="163">
        <f t="shared" si="146"/>
        <v>0</v>
      </c>
      <c r="AE185" s="163">
        <f t="shared" si="146"/>
        <v>28013.267869999996</v>
      </c>
      <c r="AF185" s="163">
        <f t="shared" si="146"/>
        <v>28013.267869999996</v>
      </c>
      <c r="AG185" s="163">
        <f t="shared" si="146"/>
        <v>0</v>
      </c>
      <c r="AH185" s="163">
        <f t="shared" si="146"/>
        <v>0</v>
      </c>
      <c r="AI185" s="163">
        <f t="shared" si="146"/>
        <v>0</v>
      </c>
      <c r="AJ185" s="163">
        <f t="shared" si="146"/>
        <v>10580.169739999999</v>
      </c>
      <c r="AK185" s="163">
        <f t="shared" si="146"/>
        <v>10580.169739999999</v>
      </c>
      <c r="AL185" s="163">
        <f t="shared" si="146"/>
        <v>0</v>
      </c>
      <c r="AM185" s="163">
        <f t="shared" si="146"/>
        <v>0</v>
      </c>
      <c r="AN185" s="163">
        <f t="shared" si="146"/>
        <v>0</v>
      </c>
      <c r="AO185" s="163">
        <f t="shared" si="146"/>
        <v>-49125.284189999991</v>
      </c>
      <c r="AP185" s="163">
        <f t="shared" si="146"/>
        <v>1228.6716699999999</v>
      </c>
      <c r="AQ185" s="163">
        <f t="shared" si="146"/>
        <v>0</v>
      </c>
      <c r="AR185" s="163">
        <f t="shared" si="146"/>
        <v>0</v>
      </c>
      <c r="AS185" s="163">
        <f t="shared" si="146"/>
        <v>0</v>
      </c>
      <c r="AT185" s="163">
        <f t="shared" si="146"/>
        <v>307.48491000000001</v>
      </c>
      <c r="AU185" s="163">
        <f t="shared" si="146"/>
        <v>307.48491000000001</v>
      </c>
      <c r="AV185" s="163">
        <f t="shared" si="146"/>
        <v>0</v>
      </c>
      <c r="AW185" s="163">
        <f t="shared" si="146"/>
        <v>0</v>
      </c>
      <c r="AX185" s="163">
        <f t="shared" si="146"/>
        <v>0</v>
      </c>
      <c r="AY185" s="163">
        <f t="shared" si="146"/>
        <v>3858.3229299999998</v>
      </c>
      <c r="AZ185" s="163">
        <f t="shared" si="146"/>
        <v>-50029.153779999986</v>
      </c>
      <c r="BA185" s="163">
        <f t="shared" si="146"/>
        <v>0</v>
      </c>
      <c r="BB185" s="394"/>
      <c r="BC185" s="174"/>
    </row>
    <row r="186" spans="1:55" ht="85.5" customHeight="1">
      <c r="A186" s="293"/>
      <c r="B186" s="296"/>
      <c r="C186" s="287"/>
      <c r="D186" s="224" t="s">
        <v>274</v>
      </c>
      <c r="E186" s="163">
        <f t="shared" si="143"/>
        <v>18595.511960000003</v>
      </c>
      <c r="F186" s="163">
        <f t="shared" si="140"/>
        <v>18572.315910000005</v>
      </c>
      <c r="G186" s="163"/>
      <c r="H186" s="163">
        <f t="shared" ref="H186:BA186" si="147">H193+H200+H207+H214+H221+H228+H235+H242+H249+H256+H263+H270+H277+H284+H291+H298+H305+H312+H319+H326+H333+H340+H347+H354+H361+H368+H375+H382+H389+H396+H403+H410+H417+H424+H431+H438+H445+H452</f>
        <v>0</v>
      </c>
      <c r="I186" s="163">
        <f t="shared" si="147"/>
        <v>0</v>
      </c>
      <c r="J186" s="163">
        <f t="shared" si="147"/>
        <v>0</v>
      </c>
      <c r="K186" s="163">
        <f t="shared" si="147"/>
        <v>0</v>
      </c>
      <c r="L186" s="163">
        <f t="shared" si="147"/>
        <v>0</v>
      </c>
      <c r="M186" s="163">
        <f t="shared" si="147"/>
        <v>0</v>
      </c>
      <c r="N186" s="163">
        <f t="shared" si="147"/>
        <v>0</v>
      </c>
      <c r="O186" s="163">
        <f t="shared" si="147"/>
        <v>0</v>
      </c>
      <c r="P186" s="163">
        <f t="shared" si="147"/>
        <v>0</v>
      </c>
      <c r="Q186" s="163">
        <f t="shared" si="147"/>
        <v>0</v>
      </c>
      <c r="R186" s="163">
        <f t="shared" si="147"/>
        <v>0</v>
      </c>
      <c r="S186" s="163">
        <f t="shared" si="147"/>
        <v>0</v>
      </c>
      <c r="T186" s="163">
        <f t="shared" si="147"/>
        <v>0</v>
      </c>
      <c r="U186" s="163">
        <f t="shared" si="147"/>
        <v>0</v>
      </c>
      <c r="V186" s="163">
        <f t="shared" si="147"/>
        <v>0</v>
      </c>
      <c r="W186" s="163">
        <f t="shared" si="147"/>
        <v>0</v>
      </c>
      <c r="X186" s="163">
        <f t="shared" si="147"/>
        <v>0</v>
      </c>
      <c r="Y186" s="163">
        <f t="shared" si="147"/>
        <v>0</v>
      </c>
      <c r="Z186" s="163">
        <f t="shared" si="147"/>
        <v>0</v>
      </c>
      <c r="AA186" s="163">
        <f t="shared" si="147"/>
        <v>0</v>
      </c>
      <c r="AB186" s="163">
        <f t="shared" si="147"/>
        <v>0</v>
      </c>
      <c r="AC186" s="163">
        <f t="shared" si="147"/>
        <v>0</v>
      </c>
      <c r="AD186" s="163">
        <f t="shared" si="147"/>
        <v>0</v>
      </c>
      <c r="AE186" s="163">
        <f t="shared" si="147"/>
        <v>0</v>
      </c>
      <c r="AF186" s="163">
        <f t="shared" si="147"/>
        <v>0</v>
      </c>
      <c r="AG186" s="163">
        <f t="shared" si="147"/>
        <v>0</v>
      </c>
      <c r="AH186" s="163">
        <f t="shared" si="147"/>
        <v>0</v>
      </c>
      <c r="AI186" s="163">
        <f t="shared" si="147"/>
        <v>0</v>
      </c>
      <c r="AJ186" s="163">
        <f t="shared" si="147"/>
        <v>0</v>
      </c>
      <c r="AK186" s="163">
        <f t="shared" si="147"/>
        <v>0</v>
      </c>
      <c r="AL186" s="163">
        <f t="shared" si="147"/>
        <v>0</v>
      </c>
      <c r="AM186" s="163">
        <f t="shared" si="147"/>
        <v>0</v>
      </c>
      <c r="AN186" s="163">
        <f t="shared" si="147"/>
        <v>0</v>
      </c>
      <c r="AO186" s="163">
        <f t="shared" si="147"/>
        <v>18572.315910000005</v>
      </c>
      <c r="AP186" s="163">
        <f t="shared" si="147"/>
        <v>18572.315910000005</v>
      </c>
      <c r="AQ186" s="163">
        <f t="shared" si="147"/>
        <v>0</v>
      </c>
      <c r="AR186" s="163">
        <f t="shared" si="147"/>
        <v>0</v>
      </c>
      <c r="AS186" s="163">
        <f t="shared" si="147"/>
        <v>0</v>
      </c>
      <c r="AT186" s="163">
        <f t="shared" si="147"/>
        <v>0</v>
      </c>
      <c r="AU186" s="163">
        <f t="shared" si="147"/>
        <v>0</v>
      </c>
      <c r="AV186" s="163">
        <f t="shared" si="147"/>
        <v>0</v>
      </c>
      <c r="AW186" s="163">
        <f t="shared" si="147"/>
        <v>0</v>
      </c>
      <c r="AX186" s="163">
        <f t="shared" si="147"/>
        <v>0</v>
      </c>
      <c r="AY186" s="163">
        <f t="shared" si="147"/>
        <v>23.19605</v>
      </c>
      <c r="AZ186" s="163">
        <f t="shared" si="147"/>
        <v>0</v>
      </c>
      <c r="BA186" s="163">
        <f t="shared" si="147"/>
        <v>0</v>
      </c>
      <c r="BB186" s="394"/>
      <c r="BC186" s="174"/>
    </row>
    <row r="187" spans="1:55" ht="22.5" customHeight="1">
      <c r="A187" s="293"/>
      <c r="B187" s="296"/>
      <c r="C187" s="287"/>
      <c r="D187" s="224" t="s">
        <v>269</v>
      </c>
      <c r="E187" s="163">
        <f t="shared" si="143"/>
        <v>0</v>
      </c>
      <c r="F187" s="163">
        <f t="shared" si="140"/>
        <v>0</v>
      </c>
      <c r="G187" s="163"/>
      <c r="H187" s="163">
        <f t="shared" ref="H187:BA187" si="148">H194+H201+H208+H215+H222+H229+H236+H243+H250+H257+H264+H271+H278+H285+H292+H299+H306+H313+H320+H327+H334+H341+H348+H355+H362+H369+H376+H383+H390+H397+H404+H411+H418+H425+H432+H439+H446+H453</f>
        <v>0</v>
      </c>
      <c r="I187" s="163">
        <f t="shared" si="148"/>
        <v>0</v>
      </c>
      <c r="J187" s="163">
        <f t="shared" si="148"/>
        <v>0</v>
      </c>
      <c r="K187" s="163">
        <f t="shared" si="148"/>
        <v>0</v>
      </c>
      <c r="L187" s="163">
        <f t="shared" si="148"/>
        <v>0</v>
      </c>
      <c r="M187" s="163">
        <f t="shared" si="148"/>
        <v>0</v>
      </c>
      <c r="N187" s="163">
        <f t="shared" si="148"/>
        <v>0</v>
      </c>
      <c r="O187" s="163">
        <f t="shared" si="148"/>
        <v>0</v>
      </c>
      <c r="P187" s="163">
        <f t="shared" si="148"/>
        <v>0</v>
      </c>
      <c r="Q187" s="163">
        <f t="shared" si="148"/>
        <v>0</v>
      </c>
      <c r="R187" s="163">
        <f t="shared" si="148"/>
        <v>0</v>
      </c>
      <c r="S187" s="163">
        <f t="shared" si="148"/>
        <v>0</v>
      </c>
      <c r="T187" s="163">
        <f t="shared" si="148"/>
        <v>0</v>
      </c>
      <c r="U187" s="163">
        <f t="shared" si="148"/>
        <v>0</v>
      </c>
      <c r="V187" s="163">
        <f t="shared" si="148"/>
        <v>0</v>
      </c>
      <c r="W187" s="163">
        <f t="shared" si="148"/>
        <v>0</v>
      </c>
      <c r="X187" s="163">
        <f t="shared" si="148"/>
        <v>0</v>
      </c>
      <c r="Y187" s="163">
        <f t="shared" si="148"/>
        <v>0</v>
      </c>
      <c r="Z187" s="163">
        <f t="shared" si="148"/>
        <v>0</v>
      </c>
      <c r="AA187" s="163">
        <f t="shared" si="148"/>
        <v>0</v>
      </c>
      <c r="AB187" s="163">
        <f t="shared" si="148"/>
        <v>0</v>
      </c>
      <c r="AC187" s="163">
        <f t="shared" si="148"/>
        <v>0</v>
      </c>
      <c r="AD187" s="163">
        <f t="shared" si="148"/>
        <v>0</v>
      </c>
      <c r="AE187" s="163">
        <f t="shared" si="148"/>
        <v>0</v>
      </c>
      <c r="AF187" s="163">
        <f t="shared" si="148"/>
        <v>0</v>
      </c>
      <c r="AG187" s="163">
        <f t="shared" si="148"/>
        <v>0</v>
      </c>
      <c r="AH187" s="163">
        <f t="shared" si="148"/>
        <v>0</v>
      </c>
      <c r="AI187" s="163">
        <f t="shared" si="148"/>
        <v>0</v>
      </c>
      <c r="AJ187" s="163">
        <f t="shared" si="148"/>
        <v>0</v>
      </c>
      <c r="AK187" s="163">
        <f t="shared" si="148"/>
        <v>0</v>
      </c>
      <c r="AL187" s="163">
        <f t="shared" si="148"/>
        <v>0</v>
      </c>
      <c r="AM187" s="163">
        <f t="shared" si="148"/>
        <v>0</v>
      </c>
      <c r="AN187" s="163">
        <f t="shared" si="148"/>
        <v>0</v>
      </c>
      <c r="AO187" s="163">
        <f t="shared" si="148"/>
        <v>0</v>
      </c>
      <c r="AP187" s="163">
        <f t="shared" si="148"/>
        <v>0</v>
      </c>
      <c r="AQ187" s="163">
        <f t="shared" si="148"/>
        <v>0</v>
      </c>
      <c r="AR187" s="163">
        <f t="shared" si="148"/>
        <v>0</v>
      </c>
      <c r="AS187" s="163">
        <f t="shared" si="148"/>
        <v>0</v>
      </c>
      <c r="AT187" s="163">
        <f t="shared" si="148"/>
        <v>0</v>
      </c>
      <c r="AU187" s="163">
        <f t="shared" si="148"/>
        <v>0</v>
      </c>
      <c r="AV187" s="163">
        <f t="shared" si="148"/>
        <v>0</v>
      </c>
      <c r="AW187" s="163">
        <f t="shared" si="148"/>
        <v>0</v>
      </c>
      <c r="AX187" s="163">
        <f t="shared" si="148"/>
        <v>0</v>
      </c>
      <c r="AY187" s="163">
        <f t="shared" si="148"/>
        <v>0</v>
      </c>
      <c r="AZ187" s="163">
        <f t="shared" si="148"/>
        <v>0</v>
      </c>
      <c r="BA187" s="163">
        <f t="shared" si="148"/>
        <v>0</v>
      </c>
      <c r="BB187" s="394"/>
      <c r="BC187" s="174"/>
    </row>
    <row r="188" spans="1:55" ht="34.5" customHeight="1">
      <c r="A188" s="294"/>
      <c r="B188" s="297"/>
      <c r="C188" s="287"/>
      <c r="D188" s="228" t="s">
        <v>43</v>
      </c>
      <c r="E188" s="163">
        <f t="shared" si="143"/>
        <v>0</v>
      </c>
      <c r="F188" s="163">
        <f t="shared" si="140"/>
        <v>0</v>
      </c>
      <c r="G188" s="163"/>
      <c r="H188" s="163">
        <f t="shared" ref="H188:BA188" si="149">H195+H202+H209+H216+H223+H230+H237+H244+H251+H258+H265+H272+H279+H286+H293+H300+H307+H314+H321+H328+H335+H342+H349+H356+H363+H370+H377+H384+H391+H398+H405+H412+H419+H426+H433+H440+H447+H454</f>
        <v>0</v>
      </c>
      <c r="I188" s="163">
        <f t="shared" si="149"/>
        <v>0</v>
      </c>
      <c r="J188" s="163">
        <f t="shared" si="149"/>
        <v>0</v>
      </c>
      <c r="K188" s="163">
        <f t="shared" si="149"/>
        <v>0</v>
      </c>
      <c r="L188" s="163">
        <f t="shared" si="149"/>
        <v>0</v>
      </c>
      <c r="M188" s="163">
        <f t="shared" si="149"/>
        <v>0</v>
      </c>
      <c r="N188" s="163">
        <f t="shared" si="149"/>
        <v>0</v>
      </c>
      <c r="O188" s="163">
        <f t="shared" si="149"/>
        <v>0</v>
      </c>
      <c r="P188" s="163">
        <f t="shared" si="149"/>
        <v>0</v>
      </c>
      <c r="Q188" s="163">
        <f t="shared" si="149"/>
        <v>0</v>
      </c>
      <c r="R188" s="163">
        <f t="shared" si="149"/>
        <v>0</v>
      </c>
      <c r="S188" s="163">
        <f t="shared" si="149"/>
        <v>0</v>
      </c>
      <c r="T188" s="163">
        <f t="shared" si="149"/>
        <v>0</v>
      </c>
      <c r="U188" s="163">
        <f t="shared" si="149"/>
        <v>0</v>
      </c>
      <c r="V188" s="163">
        <f t="shared" si="149"/>
        <v>0</v>
      </c>
      <c r="W188" s="163">
        <f t="shared" si="149"/>
        <v>0</v>
      </c>
      <c r="X188" s="163">
        <f t="shared" si="149"/>
        <v>0</v>
      </c>
      <c r="Y188" s="163">
        <f t="shared" si="149"/>
        <v>0</v>
      </c>
      <c r="Z188" s="163">
        <f t="shared" si="149"/>
        <v>0</v>
      </c>
      <c r="AA188" s="163">
        <f t="shared" si="149"/>
        <v>0</v>
      </c>
      <c r="AB188" s="163">
        <f t="shared" si="149"/>
        <v>0</v>
      </c>
      <c r="AC188" s="163">
        <f t="shared" si="149"/>
        <v>0</v>
      </c>
      <c r="AD188" s="163">
        <f t="shared" si="149"/>
        <v>0</v>
      </c>
      <c r="AE188" s="163">
        <f t="shared" si="149"/>
        <v>0</v>
      </c>
      <c r="AF188" s="163">
        <f t="shared" si="149"/>
        <v>0</v>
      </c>
      <c r="AG188" s="163">
        <f t="shared" si="149"/>
        <v>0</v>
      </c>
      <c r="AH188" s="163">
        <f t="shared" si="149"/>
        <v>0</v>
      </c>
      <c r="AI188" s="163">
        <f t="shared" si="149"/>
        <v>0</v>
      </c>
      <c r="AJ188" s="163">
        <f t="shared" si="149"/>
        <v>0</v>
      </c>
      <c r="AK188" s="163">
        <f t="shared" si="149"/>
        <v>0</v>
      </c>
      <c r="AL188" s="163">
        <f t="shared" si="149"/>
        <v>0</v>
      </c>
      <c r="AM188" s="163">
        <f t="shared" si="149"/>
        <v>0</v>
      </c>
      <c r="AN188" s="163">
        <f t="shared" si="149"/>
        <v>0</v>
      </c>
      <c r="AO188" s="163">
        <f t="shared" si="149"/>
        <v>0</v>
      </c>
      <c r="AP188" s="163">
        <f t="shared" si="149"/>
        <v>0</v>
      </c>
      <c r="AQ188" s="163">
        <f t="shared" si="149"/>
        <v>0</v>
      </c>
      <c r="AR188" s="163">
        <f t="shared" si="149"/>
        <v>0</v>
      </c>
      <c r="AS188" s="163">
        <f t="shared" si="149"/>
        <v>0</v>
      </c>
      <c r="AT188" s="163">
        <f t="shared" si="149"/>
        <v>0</v>
      </c>
      <c r="AU188" s="163">
        <f t="shared" si="149"/>
        <v>0</v>
      </c>
      <c r="AV188" s="163">
        <f t="shared" si="149"/>
        <v>0</v>
      </c>
      <c r="AW188" s="163">
        <f t="shared" si="149"/>
        <v>0</v>
      </c>
      <c r="AX188" s="163">
        <f t="shared" si="149"/>
        <v>0</v>
      </c>
      <c r="AY188" s="163">
        <f t="shared" si="149"/>
        <v>0</v>
      </c>
      <c r="AZ188" s="163">
        <f t="shared" si="149"/>
        <v>0</v>
      </c>
      <c r="BA188" s="163">
        <f t="shared" si="149"/>
        <v>0</v>
      </c>
      <c r="BB188" s="395"/>
      <c r="BC188" s="174"/>
    </row>
    <row r="189" spans="1:55" ht="22.5" customHeight="1">
      <c r="A189" s="292" t="s">
        <v>338</v>
      </c>
      <c r="B189" s="295" t="s">
        <v>514</v>
      </c>
      <c r="C189" s="287" t="s">
        <v>298</v>
      </c>
      <c r="D189" s="150" t="s">
        <v>41</v>
      </c>
      <c r="E189" s="163">
        <f t="shared" ref="E189:F189" si="150">H189+K189+N189+Q189+T189+W189+Z189+AE189+AJ189+AO189+AT189+AY189</f>
        <v>2.649E-2</v>
      </c>
      <c r="F189" s="163">
        <f t="shared" si="150"/>
        <v>0</v>
      </c>
      <c r="G189" s="163">
        <f t="shared" ref="G189" si="151">F189*100/E189</f>
        <v>0</v>
      </c>
      <c r="H189" s="163">
        <f>SUM(H190:H192)</f>
        <v>0</v>
      </c>
      <c r="I189" s="163">
        <f t="shared" ref="I189:BA189" si="152">SUM(I190:I192)</f>
        <v>0</v>
      </c>
      <c r="J189" s="163">
        <f t="shared" si="152"/>
        <v>0</v>
      </c>
      <c r="K189" s="163">
        <f t="shared" si="152"/>
        <v>0</v>
      </c>
      <c r="L189" s="163">
        <f t="shared" si="152"/>
        <v>0</v>
      </c>
      <c r="M189" s="163">
        <f t="shared" si="152"/>
        <v>0</v>
      </c>
      <c r="N189" s="163">
        <f t="shared" si="152"/>
        <v>0</v>
      </c>
      <c r="O189" s="163">
        <f t="shared" si="152"/>
        <v>0</v>
      </c>
      <c r="P189" s="163">
        <f t="shared" si="152"/>
        <v>0</v>
      </c>
      <c r="Q189" s="163">
        <f t="shared" si="152"/>
        <v>0</v>
      </c>
      <c r="R189" s="163">
        <f t="shared" si="152"/>
        <v>0</v>
      </c>
      <c r="S189" s="163">
        <f t="shared" si="152"/>
        <v>0</v>
      </c>
      <c r="T189" s="163">
        <f t="shared" si="152"/>
        <v>0</v>
      </c>
      <c r="U189" s="163">
        <f t="shared" si="152"/>
        <v>0</v>
      </c>
      <c r="V189" s="163">
        <f t="shared" si="152"/>
        <v>0</v>
      </c>
      <c r="W189" s="163">
        <f t="shared" si="152"/>
        <v>0</v>
      </c>
      <c r="X189" s="163">
        <f t="shared" si="152"/>
        <v>0</v>
      </c>
      <c r="Y189" s="163">
        <f t="shared" si="152"/>
        <v>0</v>
      </c>
      <c r="Z189" s="163">
        <f t="shared" si="152"/>
        <v>0</v>
      </c>
      <c r="AA189" s="163">
        <f t="shared" si="152"/>
        <v>0</v>
      </c>
      <c r="AB189" s="163">
        <f t="shared" si="152"/>
        <v>0</v>
      </c>
      <c r="AC189" s="163">
        <f t="shared" si="152"/>
        <v>0</v>
      </c>
      <c r="AD189" s="163">
        <f t="shared" si="152"/>
        <v>0</v>
      </c>
      <c r="AE189" s="163">
        <f t="shared" si="152"/>
        <v>0</v>
      </c>
      <c r="AF189" s="163">
        <f t="shared" si="152"/>
        <v>0</v>
      </c>
      <c r="AG189" s="163">
        <f t="shared" si="152"/>
        <v>0</v>
      </c>
      <c r="AH189" s="163">
        <f t="shared" si="152"/>
        <v>0</v>
      </c>
      <c r="AI189" s="163">
        <f t="shared" si="152"/>
        <v>0</v>
      </c>
      <c r="AJ189" s="163">
        <f t="shared" si="152"/>
        <v>0</v>
      </c>
      <c r="AK189" s="163">
        <f t="shared" si="152"/>
        <v>0</v>
      </c>
      <c r="AL189" s="163">
        <f t="shared" si="152"/>
        <v>0</v>
      </c>
      <c r="AM189" s="163">
        <f t="shared" si="152"/>
        <v>0</v>
      </c>
      <c r="AN189" s="163">
        <f t="shared" si="152"/>
        <v>0</v>
      </c>
      <c r="AO189" s="163">
        <f t="shared" si="152"/>
        <v>0</v>
      </c>
      <c r="AP189" s="163">
        <f t="shared" si="152"/>
        <v>0</v>
      </c>
      <c r="AQ189" s="163">
        <f t="shared" si="152"/>
        <v>0</v>
      </c>
      <c r="AR189" s="163">
        <f t="shared" si="152"/>
        <v>0</v>
      </c>
      <c r="AS189" s="163">
        <f t="shared" si="152"/>
        <v>0</v>
      </c>
      <c r="AT189" s="163">
        <f t="shared" si="152"/>
        <v>0</v>
      </c>
      <c r="AU189" s="163">
        <f t="shared" si="152"/>
        <v>0</v>
      </c>
      <c r="AV189" s="163">
        <f t="shared" si="152"/>
        <v>0</v>
      </c>
      <c r="AW189" s="163">
        <f t="shared" si="152"/>
        <v>0</v>
      </c>
      <c r="AX189" s="163">
        <f t="shared" si="152"/>
        <v>0</v>
      </c>
      <c r="AY189" s="163">
        <f t="shared" si="152"/>
        <v>2.649E-2</v>
      </c>
      <c r="AZ189" s="163">
        <f t="shared" si="152"/>
        <v>0</v>
      </c>
      <c r="BA189" s="163">
        <f t="shared" si="152"/>
        <v>0</v>
      </c>
      <c r="BB189" s="163"/>
      <c r="BC189" s="174"/>
    </row>
    <row r="190" spans="1:55" ht="36" customHeight="1">
      <c r="A190" s="293"/>
      <c r="B190" s="296"/>
      <c r="C190" s="287"/>
      <c r="D190" s="148" t="s">
        <v>37</v>
      </c>
      <c r="E190" s="163">
        <f t="shared" ref="E190:E195" si="153">H190+K190+N190+Q190+T190+W190+Z190+AE190+AJ190+AO190+AT190+AY190</f>
        <v>0</v>
      </c>
      <c r="F190" s="163">
        <f t="shared" ref="F190:F195" si="154">I190+L190+O190+R190+U190+X190+AA190+AF190+AK190+AP190+AU190+AZ190</f>
        <v>0</v>
      </c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3"/>
      <c r="AK190" s="163"/>
      <c r="AL190" s="163"/>
      <c r="AM190" s="163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3"/>
      <c r="AY190" s="163"/>
      <c r="AZ190" s="163"/>
      <c r="BA190" s="163"/>
      <c r="BB190" s="163"/>
      <c r="BC190" s="174"/>
    </row>
    <row r="191" spans="1:55" ht="48.75" customHeight="1">
      <c r="A191" s="293"/>
      <c r="B191" s="296"/>
      <c r="C191" s="287"/>
      <c r="D191" s="172" t="s">
        <v>2</v>
      </c>
      <c r="E191" s="163">
        <f t="shared" si="153"/>
        <v>0</v>
      </c>
      <c r="F191" s="163">
        <f t="shared" si="154"/>
        <v>0</v>
      </c>
      <c r="G191" s="163" t="e">
        <f t="shared" ref="G191:G192" si="155">F191*100/E191</f>
        <v>#DIV/0!</v>
      </c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3"/>
      <c r="AK191" s="163"/>
      <c r="AL191" s="163"/>
      <c r="AM191" s="163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3"/>
      <c r="AY191" s="163"/>
      <c r="AZ191" s="163"/>
      <c r="BA191" s="163"/>
      <c r="BB191" s="163"/>
      <c r="BC191" s="174"/>
    </row>
    <row r="192" spans="1:55" ht="22.5" customHeight="1">
      <c r="A192" s="293"/>
      <c r="B192" s="296"/>
      <c r="C192" s="287"/>
      <c r="D192" s="224" t="s">
        <v>268</v>
      </c>
      <c r="E192" s="163">
        <f t="shared" si="153"/>
        <v>2.649E-2</v>
      </c>
      <c r="F192" s="163">
        <f t="shared" si="154"/>
        <v>0</v>
      </c>
      <c r="G192" s="163">
        <f t="shared" si="155"/>
        <v>0</v>
      </c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3"/>
      <c r="AK192" s="163"/>
      <c r="AL192" s="163"/>
      <c r="AM192" s="163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3"/>
      <c r="AY192" s="163">
        <v>2.649E-2</v>
      </c>
      <c r="AZ192" s="163"/>
      <c r="BA192" s="163"/>
      <c r="BB192" s="163"/>
      <c r="BC192" s="174"/>
    </row>
    <row r="193" spans="1:55" ht="85.5" customHeight="1">
      <c r="A193" s="293"/>
      <c r="B193" s="296"/>
      <c r="C193" s="287"/>
      <c r="D193" s="224" t="s">
        <v>274</v>
      </c>
      <c r="E193" s="163">
        <f t="shared" si="153"/>
        <v>0</v>
      </c>
      <c r="F193" s="163">
        <f t="shared" si="154"/>
        <v>0</v>
      </c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3"/>
      <c r="AK193" s="163"/>
      <c r="AL193" s="163"/>
      <c r="AM193" s="163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3"/>
      <c r="AY193" s="163"/>
      <c r="AZ193" s="163"/>
      <c r="BA193" s="163"/>
      <c r="BB193" s="163"/>
      <c r="BC193" s="174"/>
    </row>
    <row r="194" spans="1:55" ht="22.5" customHeight="1">
      <c r="A194" s="293"/>
      <c r="B194" s="296"/>
      <c r="C194" s="287"/>
      <c r="D194" s="224" t="s">
        <v>269</v>
      </c>
      <c r="E194" s="163">
        <f t="shared" si="153"/>
        <v>0</v>
      </c>
      <c r="F194" s="163">
        <f t="shared" si="154"/>
        <v>0</v>
      </c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  <c r="AJ194" s="163"/>
      <c r="AK194" s="163"/>
      <c r="AL194" s="163"/>
      <c r="AM194" s="163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3"/>
      <c r="AY194" s="163"/>
      <c r="AZ194" s="163"/>
      <c r="BA194" s="163"/>
      <c r="BB194" s="163"/>
      <c r="BC194" s="174"/>
    </row>
    <row r="195" spans="1:55" ht="34.5" customHeight="1">
      <c r="A195" s="294"/>
      <c r="B195" s="297"/>
      <c r="C195" s="287"/>
      <c r="D195" s="228" t="s">
        <v>43</v>
      </c>
      <c r="E195" s="163">
        <f t="shared" si="153"/>
        <v>0</v>
      </c>
      <c r="F195" s="163">
        <f t="shared" si="154"/>
        <v>0</v>
      </c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63"/>
      <c r="AJ195" s="163"/>
      <c r="AK195" s="163"/>
      <c r="AL195" s="163"/>
      <c r="AM195" s="163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3"/>
      <c r="AY195" s="163"/>
      <c r="AZ195" s="163"/>
      <c r="BA195" s="163"/>
      <c r="BB195" s="163"/>
      <c r="BC195" s="174"/>
    </row>
    <row r="196" spans="1:55" ht="22.5" customHeight="1">
      <c r="A196" s="292" t="s">
        <v>597</v>
      </c>
      <c r="B196" s="295" t="s">
        <v>515</v>
      </c>
      <c r="C196" s="287" t="s">
        <v>298</v>
      </c>
      <c r="D196" s="150" t="s">
        <v>41</v>
      </c>
      <c r="E196" s="163">
        <f t="shared" ref="E196:F201" si="156">H196+K196+N196+Q196+T196+W196+Z196+AE196+AJ196+AO196+AT196+AY196</f>
        <v>4268.4143800000002</v>
      </c>
      <c r="F196" s="163">
        <f t="shared" si="156"/>
        <v>4268.4143800000002</v>
      </c>
      <c r="G196" s="163">
        <f t="shared" ref="G196" si="157">F196*100/E196</f>
        <v>100</v>
      </c>
      <c r="H196" s="163">
        <f>H197+H198+H199+H201+H202</f>
        <v>4116.8689599999998</v>
      </c>
      <c r="I196" s="163">
        <f t="shared" ref="I196:BA196" si="158">I197+I198+I199+I201+I202</f>
        <v>4116.8689599999998</v>
      </c>
      <c r="J196" s="163">
        <f t="shared" si="158"/>
        <v>0</v>
      </c>
      <c r="K196" s="163">
        <f t="shared" si="158"/>
        <v>0</v>
      </c>
      <c r="L196" s="163">
        <f t="shared" si="158"/>
        <v>0</v>
      </c>
      <c r="M196" s="163">
        <f t="shared" si="158"/>
        <v>0</v>
      </c>
      <c r="N196" s="163">
        <f t="shared" si="158"/>
        <v>0</v>
      </c>
      <c r="O196" s="163">
        <f t="shared" si="158"/>
        <v>0</v>
      </c>
      <c r="P196" s="163">
        <f t="shared" si="158"/>
        <v>0</v>
      </c>
      <c r="Q196" s="163">
        <f t="shared" si="158"/>
        <v>151.54542000000001</v>
      </c>
      <c r="R196" s="163">
        <f t="shared" si="158"/>
        <v>151.54542000000001</v>
      </c>
      <c r="S196" s="163">
        <f t="shared" si="158"/>
        <v>0</v>
      </c>
      <c r="T196" s="163">
        <f t="shared" si="158"/>
        <v>0</v>
      </c>
      <c r="U196" s="163">
        <f t="shared" si="158"/>
        <v>0</v>
      </c>
      <c r="V196" s="163">
        <f t="shared" si="158"/>
        <v>0</v>
      </c>
      <c r="W196" s="163">
        <f t="shared" si="158"/>
        <v>0</v>
      </c>
      <c r="X196" s="163">
        <f t="shared" si="158"/>
        <v>0</v>
      </c>
      <c r="Y196" s="163">
        <f t="shared" si="158"/>
        <v>0</v>
      </c>
      <c r="Z196" s="163">
        <f t="shared" si="158"/>
        <v>0</v>
      </c>
      <c r="AA196" s="163">
        <f t="shared" si="158"/>
        <v>0</v>
      </c>
      <c r="AB196" s="163">
        <f t="shared" si="158"/>
        <v>0</v>
      </c>
      <c r="AC196" s="163">
        <f t="shared" si="158"/>
        <v>0</v>
      </c>
      <c r="AD196" s="163">
        <f t="shared" si="158"/>
        <v>0</v>
      </c>
      <c r="AE196" s="163">
        <f t="shared" si="158"/>
        <v>0</v>
      </c>
      <c r="AF196" s="163">
        <f t="shared" si="158"/>
        <v>0</v>
      </c>
      <c r="AG196" s="163">
        <f t="shared" si="158"/>
        <v>0</v>
      </c>
      <c r="AH196" s="163">
        <f t="shared" si="158"/>
        <v>0</v>
      </c>
      <c r="AI196" s="163">
        <f t="shared" si="158"/>
        <v>0</v>
      </c>
      <c r="AJ196" s="163">
        <f t="shared" si="158"/>
        <v>0</v>
      </c>
      <c r="AK196" s="163">
        <f t="shared" si="158"/>
        <v>0</v>
      </c>
      <c r="AL196" s="163">
        <f t="shared" si="158"/>
        <v>0</v>
      </c>
      <c r="AM196" s="163">
        <f t="shared" si="158"/>
        <v>0</v>
      </c>
      <c r="AN196" s="163">
        <f t="shared" si="158"/>
        <v>0</v>
      </c>
      <c r="AO196" s="163">
        <f t="shared" si="158"/>
        <v>0</v>
      </c>
      <c r="AP196" s="163">
        <f t="shared" si="158"/>
        <v>0</v>
      </c>
      <c r="AQ196" s="163">
        <f t="shared" si="158"/>
        <v>0</v>
      </c>
      <c r="AR196" s="163">
        <f t="shared" si="158"/>
        <v>0</v>
      </c>
      <c r="AS196" s="163">
        <f t="shared" si="158"/>
        <v>0</v>
      </c>
      <c r="AT196" s="163">
        <f t="shared" si="158"/>
        <v>0</v>
      </c>
      <c r="AU196" s="163">
        <f t="shared" si="158"/>
        <v>0</v>
      </c>
      <c r="AV196" s="163">
        <f t="shared" si="158"/>
        <v>0</v>
      </c>
      <c r="AW196" s="163">
        <f t="shared" si="158"/>
        <v>0</v>
      </c>
      <c r="AX196" s="163">
        <f t="shared" si="158"/>
        <v>0</v>
      </c>
      <c r="AY196" s="163">
        <f t="shared" si="158"/>
        <v>0</v>
      </c>
      <c r="AZ196" s="163">
        <f t="shared" si="158"/>
        <v>0</v>
      </c>
      <c r="BA196" s="163">
        <f t="shared" si="158"/>
        <v>0</v>
      </c>
      <c r="BB196" s="163"/>
      <c r="BC196" s="174"/>
    </row>
    <row r="197" spans="1:55" ht="37.5" customHeight="1">
      <c r="A197" s="293"/>
      <c r="B197" s="296"/>
      <c r="C197" s="287"/>
      <c r="D197" s="148" t="s">
        <v>37</v>
      </c>
      <c r="E197" s="163">
        <f t="shared" si="156"/>
        <v>0</v>
      </c>
      <c r="F197" s="163">
        <f t="shared" si="156"/>
        <v>0</v>
      </c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3"/>
      <c r="AK197" s="163"/>
      <c r="AL197" s="163"/>
      <c r="AM197" s="163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  <c r="BA197" s="163"/>
      <c r="BB197" s="163"/>
      <c r="BC197" s="174"/>
    </row>
    <row r="198" spans="1:55" ht="47.25" customHeight="1">
      <c r="A198" s="293"/>
      <c r="B198" s="296"/>
      <c r="C198" s="287"/>
      <c r="D198" s="172" t="s">
        <v>2</v>
      </c>
      <c r="E198" s="163">
        <f t="shared" si="156"/>
        <v>0</v>
      </c>
      <c r="F198" s="163">
        <f t="shared" si="156"/>
        <v>0</v>
      </c>
      <c r="G198" s="163" t="e">
        <f t="shared" ref="G198:G199" si="159">F198*100/E198</f>
        <v>#DIV/0!</v>
      </c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3"/>
      <c r="AK198" s="163"/>
      <c r="AL198" s="163"/>
      <c r="AM198" s="163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3"/>
      <c r="AY198" s="163"/>
      <c r="AZ198" s="163"/>
      <c r="BA198" s="163"/>
      <c r="BB198" s="163"/>
      <c r="BC198" s="174"/>
    </row>
    <row r="199" spans="1:55" ht="22.5" customHeight="1">
      <c r="A199" s="293"/>
      <c r="B199" s="296"/>
      <c r="C199" s="287"/>
      <c r="D199" s="224" t="s">
        <v>268</v>
      </c>
      <c r="E199" s="163">
        <f t="shared" si="156"/>
        <v>4268.4143800000002</v>
      </c>
      <c r="F199" s="163">
        <f t="shared" si="156"/>
        <v>4268.4143800000002</v>
      </c>
      <c r="G199" s="163">
        <f t="shared" si="159"/>
        <v>100</v>
      </c>
      <c r="H199" s="163">
        <v>4116.8689599999998</v>
      </c>
      <c r="I199" s="163">
        <v>4116.8689599999998</v>
      </c>
      <c r="J199" s="163"/>
      <c r="K199" s="163"/>
      <c r="L199" s="163"/>
      <c r="M199" s="163"/>
      <c r="N199" s="163"/>
      <c r="O199" s="163"/>
      <c r="P199" s="163"/>
      <c r="Q199" s="163">
        <v>151.54542000000001</v>
      </c>
      <c r="R199" s="163">
        <v>151.54542000000001</v>
      </c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3"/>
      <c r="AL199" s="163"/>
      <c r="AM199" s="163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3"/>
      <c r="AY199" s="163"/>
      <c r="AZ199" s="163"/>
      <c r="BA199" s="163"/>
      <c r="BB199" s="163"/>
      <c r="BC199" s="174"/>
    </row>
    <row r="200" spans="1:55" ht="82.5" customHeight="1">
      <c r="A200" s="293"/>
      <c r="B200" s="296"/>
      <c r="C200" s="287"/>
      <c r="D200" s="224" t="s">
        <v>274</v>
      </c>
      <c r="E200" s="163">
        <f t="shared" si="156"/>
        <v>4268.4143800000002</v>
      </c>
      <c r="F200" s="163">
        <f t="shared" si="156"/>
        <v>4268.4143800000002</v>
      </c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63"/>
      <c r="AJ200" s="163"/>
      <c r="AK200" s="163"/>
      <c r="AL200" s="163"/>
      <c r="AM200" s="163"/>
      <c r="AN200" s="163"/>
      <c r="AO200" s="163">
        <v>4268.4143800000002</v>
      </c>
      <c r="AP200" s="163">
        <v>4268.4143800000002</v>
      </c>
      <c r="AQ200" s="163"/>
      <c r="AR200" s="163"/>
      <c r="AS200" s="163"/>
      <c r="AT200" s="163"/>
      <c r="AU200" s="163"/>
      <c r="AV200" s="163"/>
      <c r="AW200" s="163"/>
      <c r="AX200" s="163"/>
      <c r="AY200" s="163"/>
      <c r="AZ200" s="163"/>
      <c r="BA200" s="163"/>
      <c r="BB200" s="163"/>
      <c r="BC200" s="174"/>
    </row>
    <row r="201" spans="1:55" ht="22.5" customHeight="1">
      <c r="A201" s="293"/>
      <c r="B201" s="296"/>
      <c r="C201" s="287"/>
      <c r="D201" s="224" t="s">
        <v>269</v>
      </c>
      <c r="E201" s="163">
        <f t="shared" si="156"/>
        <v>0</v>
      </c>
      <c r="F201" s="163">
        <f t="shared" si="156"/>
        <v>0</v>
      </c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  <c r="BA201" s="163"/>
      <c r="BB201" s="163"/>
      <c r="BC201" s="174"/>
    </row>
    <row r="202" spans="1:55" ht="37.5" customHeight="1">
      <c r="A202" s="294"/>
      <c r="B202" s="297"/>
      <c r="C202" s="287"/>
      <c r="D202" s="228" t="s">
        <v>43</v>
      </c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74"/>
    </row>
    <row r="203" spans="1:55" ht="22.5" customHeight="1">
      <c r="A203" s="292" t="s">
        <v>444</v>
      </c>
      <c r="B203" s="295" t="s">
        <v>516</v>
      </c>
      <c r="C203" s="287" t="s">
        <v>298</v>
      </c>
      <c r="D203" s="150" t="s">
        <v>41</v>
      </c>
      <c r="E203" s="163">
        <f t="shared" ref="E203:F203" si="160">H203+K203+N203+Q203+T203+W203+Z203+AE203+AJ203+AO203+AT203+AY203</f>
        <v>328.46100000000001</v>
      </c>
      <c r="F203" s="163">
        <f t="shared" si="160"/>
        <v>328.46100000000001</v>
      </c>
      <c r="G203" s="163">
        <f t="shared" ref="G203" si="161">F203*100/E203</f>
        <v>99.999999999999986</v>
      </c>
      <c r="H203" s="163">
        <f>H204+H205+H206+H208+H209</f>
        <v>0</v>
      </c>
      <c r="I203" s="163">
        <f t="shared" ref="I203:BA203" si="162">I204+I205+I206+I208+I209</f>
        <v>0</v>
      </c>
      <c r="J203" s="163">
        <f t="shared" si="162"/>
        <v>0</v>
      </c>
      <c r="K203" s="163">
        <f t="shared" si="162"/>
        <v>328.46100000000001</v>
      </c>
      <c r="L203" s="163">
        <f t="shared" si="162"/>
        <v>328.46100000000001</v>
      </c>
      <c r="M203" s="163">
        <f t="shared" si="162"/>
        <v>0</v>
      </c>
      <c r="N203" s="163">
        <f t="shared" si="162"/>
        <v>0</v>
      </c>
      <c r="O203" s="163">
        <f t="shared" si="162"/>
        <v>0</v>
      </c>
      <c r="P203" s="163">
        <f t="shared" si="162"/>
        <v>0</v>
      </c>
      <c r="Q203" s="163">
        <f t="shared" si="162"/>
        <v>0</v>
      </c>
      <c r="R203" s="163">
        <f t="shared" si="162"/>
        <v>0</v>
      </c>
      <c r="S203" s="163">
        <f t="shared" si="162"/>
        <v>0</v>
      </c>
      <c r="T203" s="163">
        <f t="shared" si="162"/>
        <v>0</v>
      </c>
      <c r="U203" s="163">
        <f t="shared" si="162"/>
        <v>0</v>
      </c>
      <c r="V203" s="163">
        <f t="shared" si="162"/>
        <v>0</v>
      </c>
      <c r="W203" s="163">
        <f t="shared" si="162"/>
        <v>0</v>
      </c>
      <c r="X203" s="163">
        <f t="shared" si="162"/>
        <v>0</v>
      </c>
      <c r="Y203" s="163">
        <f t="shared" si="162"/>
        <v>0</v>
      </c>
      <c r="Z203" s="163">
        <f t="shared" si="162"/>
        <v>0</v>
      </c>
      <c r="AA203" s="163">
        <f t="shared" si="162"/>
        <v>0</v>
      </c>
      <c r="AB203" s="163">
        <f t="shared" si="162"/>
        <v>0</v>
      </c>
      <c r="AC203" s="163">
        <f t="shared" si="162"/>
        <v>0</v>
      </c>
      <c r="AD203" s="163">
        <f t="shared" si="162"/>
        <v>0</v>
      </c>
      <c r="AE203" s="163">
        <f t="shared" si="162"/>
        <v>0</v>
      </c>
      <c r="AF203" s="163">
        <f t="shared" si="162"/>
        <v>0</v>
      </c>
      <c r="AG203" s="163">
        <f t="shared" si="162"/>
        <v>0</v>
      </c>
      <c r="AH203" s="163">
        <f t="shared" si="162"/>
        <v>0</v>
      </c>
      <c r="AI203" s="163">
        <f t="shared" si="162"/>
        <v>0</v>
      </c>
      <c r="AJ203" s="163">
        <f t="shared" si="162"/>
        <v>0</v>
      </c>
      <c r="AK203" s="163">
        <f t="shared" si="162"/>
        <v>0</v>
      </c>
      <c r="AL203" s="163">
        <f t="shared" si="162"/>
        <v>0</v>
      </c>
      <c r="AM203" s="163">
        <f t="shared" si="162"/>
        <v>0</v>
      </c>
      <c r="AN203" s="163">
        <f t="shared" si="162"/>
        <v>0</v>
      </c>
      <c r="AO203" s="163">
        <f t="shared" si="162"/>
        <v>0</v>
      </c>
      <c r="AP203" s="163">
        <f t="shared" si="162"/>
        <v>0</v>
      </c>
      <c r="AQ203" s="163">
        <f t="shared" si="162"/>
        <v>0</v>
      </c>
      <c r="AR203" s="163">
        <f t="shared" si="162"/>
        <v>0</v>
      </c>
      <c r="AS203" s="163">
        <f t="shared" si="162"/>
        <v>0</v>
      </c>
      <c r="AT203" s="163">
        <f t="shared" si="162"/>
        <v>0</v>
      </c>
      <c r="AU203" s="163">
        <f t="shared" si="162"/>
        <v>0</v>
      </c>
      <c r="AV203" s="163">
        <f t="shared" si="162"/>
        <v>0</v>
      </c>
      <c r="AW203" s="163">
        <f t="shared" si="162"/>
        <v>0</v>
      </c>
      <c r="AX203" s="163">
        <f t="shared" si="162"/>
        <v>0</v>
      </c>
      <c r="AY203" s="163">
        <f t="shared" si="162"/>
        <v>0</v>
      </c>
      <c r="AZ203" s="163">
        <f t="shared" si="162"/>
        <v>0</v>
      </c>
      <c r="BA203" s="163">
        <f t="shared" si="162"/>
        <v>0</v>
      </c>
      <c r="BB203" s="163"/>
      <c r="BC203" s="174"/>
    </row>
    <row r="204" spans="1:55" ht="36" customHeight="1">
      <c r="A204" s="293"/>
      <c r="B204" s="296"/>
      <c r="C204" s="287"/>
      <c r="D204" s="148" t="s">
        <v>37</v>
      </c>
      <c r="E204" s="163">
        <f t="shared" ref="E204:E209" si="163">H204+K204+N204+Q204+T204+W204+Z204+AE204+AJ204+AO204+AT204+AY204</f>
        <v>0</v>
      </c>
      <c r="F204" s="163">
        <f t="shared" ref="F204:F209" si="164">I204+L204+O204+R204+U204+X204+AA204+AF204+AK204+AP204+AU204+AZ204</f>
        <v>0</v>
      </c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77"/>
      <c r="X204" s="163"/>
      <c r="Y204" s="163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3"/>
      <c r="AK204" s="163"/>
      <c r="AL204" s="163"/>
      <c r="AM204" s="163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3"/>
      <c r="AY204" s="163"/>
      <c r="AZ204" s="163"/>
      <c r="BA204" s="163"/>
      <c r="BB204" s="163"/>
      <c r="BC204" s="174"/>
    </row>
    <row r="205" spans="1:55" ht="51.75" customHeight="1">
      <c r="A205" s="293"/>
      <c r="B205" s="296"/>
      <c r="C205" s="287"/>
      <c r="D205" s="172" t="s">
        <v>2</v>
      </c>
      <c r="E205" s="163">
        <f t="shared" si="163"/>
        <v>0</v>
      </c>
      <c r="F205" s="163">
        <f t="shared" si="164"/>
        <v>0</v>
      </c>
      <c r="G205" s="163" t="e">
        <f t="shared" ref="G205:G206" si="165">F205*100/E205</f>
        <v>#DIV/0!</v>
      </c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77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74"/>
    </row>
    <row r="206" spans="1:55" ht="22.5" customHeight="1">
      <c r="A206" s="293"/>
      <c r="B206" s="296"/>
      <c r="C206" s="287"/>
      <c r="D206" s="224" t="s">
        <v>268</v>
      </c>
      <c r="E206" s="163">
        <f t="shared" si="163"/>
        <v>328.46100000000001</v>
      </c>
      <c r="F206" s="163">
        <f t="shared" si="164"/>
        <v>328.46100000000001</v>
      </c>
      <c r="G206" s="163">
        <f t="shared" si="165"/>
        <v>99.999999999999986</v>
      </c>
      <c r="H206" s="163"/>
      <c r="I206" s="163"/>
      <c r="J206" s="163"/>
      <c r="K206" s="163">
        <v>328.46100000000001</v>
      </c>
      <c r="L206" s="163">
        <v>328.46100000000001</v>
      </c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77"/>
      <c r="X206" s="163"/>
      <c r="Y206" s="163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3"/>
      <c r="AK206" s="163"/>
      <c r="AL206" s="163"/>
      <c r="AM206" s="163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3"/>
      <c r="AY206" s="163"/>
      <c r="AZ206" s="163"/>
      <c r="BA206" s="163"/>
      <c r="BB206" s="163"/>
      <c r="BC206" s="174"/>
    </row>
    <row r="207" spans="1:55" ht="84" customHeight="1">
      <c r="A207" s="293"/>
      <c r="B207" s="296"/>
      <c r="C207" s="287"/>
      <c r="D207" s="224" t="s">
        <v>274</v>
      </c>
      <c r="E207" s="163">
        <f t="shared" si="163"/>
        <v>0</v>
      </c>
      <c r="F207" s="163">
        <f t="shared" si="164"/>
        <v>0</v>
      </c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77"/>
      <c r="X207" s="163"/>
      <c r="Y207" s="163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3"/>
      <c r="AK207" s="163"/>
      <c r="AL207" s="163"/>
      <c r="AM207" s="163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  <c r="BA207" s="163"/>
      <c r="BB207" s="163"/>
      <c r="BC207" s="174"/>
    </row>
    <row r="208" spans="1:55" ht="22.5" customHeight="1">
      <c r="A208" s="293"/>
      <c r="B208" s="296"/>
      <c r="C208" s="287"/>
      <c r="D208" s="224" t="s">
        <v>269</v>
      </c>
      <c r="E208" s="163">
        <f t="shared" si="163"/>
        <v>0</v>
      </c>
      <c r="F208" s="163">
        <f t="shared" si="164"/>
        <v>0</v>
      </c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77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3"/>
      <c r="AK208" s="163"/>
      <c r="AL208" s="163"/>
      <c r="AM208" s="163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3"/>
      <c r="AY208" s="163"/>
      <c r="AZ208" s="163"/>
      <c r="BA208" s="163"/>
      <c r="BB208" s="163"/>
      <c r="BC208" s="174"/>
    </row>
    <row r="209" spans="1:55" ht="37.5" customHeight="1">
      <c r="A209" s="294"/>
      <c r="B209" s="297"/>
      <c r="C209" s="287"/>
      <c r="D209" s="228" t="s">
        <v>43</v>
      </c>
      <c r="E209" s="163">
        <f t="shared" si="163"/>
        <v>0</v>
      </c>
      <c r="F209" s="163">
        <f t="shared" si="164"/>
        <v>0</v>
      </c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77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3"/>
      <c r="AK209" s="163"/>
      <c r="AL209" s="163"/>
      <c r="AM209" s="163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3"/>
      <c r="AY209" s="163"/>
      <c r="AZ209" s="163"/>
      <c r="BA209" s="163"/>
      <c r="BB209" s="163"/>
      <c r="BC209" s="174"/>
    </row>
    <row r="210" spans="1:55" ht="22.5" customHeight="1">
      <c r="A210" s="292" t="s">
        <v>445</v>
      </c>
      <c r="B210" s="295" t="s">
        <v>517</v>
      </c>
      <c r="C210" s="287" t="s">
        <v>298</v>
      </c>
      <c r="D210" s="150" t="s">
        <v>41</v>
      </c>
      <c r="E210" s="163">
        <f t="shared" ref="E210:F216" si="166">H210+K210+N210+Q210+T210+W210+Z210+AE210+AJ210+AO210+AT210+AY210</f>
        <v>328.77672000000001</v>
      </c>
      <c r="F210" s="163">
        <f t="shared" si="166"/>
        <v>328.77672000000001</v>
      </c>
      <c r="G210" s="163">
        <f t="shared" ref="G210" si="167">F210*100/E210</f>
        <v>99.999999999999986</v>
      </c>
      <c r="H210" s="163">
        <f>H211+H212+H213+H215+H216</f>
        <v>0</v>
      </c>
      <c r="I210" s="163">
        <f t="shared" ref="I210:BA210" si="168">I211+I212+I213+I215+I216</f>
        <v>0</v>
      </c>
      <c r="J210" s="163">
        <f t="shared" si="168"/>
        <v>0</v>
      </c>
      <c r="K210" s="163">
        <f t="shared" si="168"/>
        <v>328.77672000000001</v>
      </c>
      <c r="L210" s="163">
        <f t="shared" si="168"/>
        <v>328.77672000000001</v>
      </c>
      <c r="M210" s="163">
        <f t="shared" si="168"/>
        <v>0</v>
      </c>
      <c r="N210" s="163">
        <f t="shared" si="168"/>
        <v>0</v>
      </c>
      <c r="O210" s="163">
        <f t="shared" si="168"/>
        <v>0</v>
      </c>
      <c r="P210" s="163">
        <f t="shared" si="168"/>
        <v>0</v>
      </c>
      <c r="Q210" s="163">
        <f t="shared" si="168"/>
        <v>0</v>
      </c>
      <c r="R210" s="163">
        <f t="shared" si="168"/>
        <v>0</v>
      </c>
      <c r="S210" s="163">
        <f t="shared" si="168"/>
        <v>0</v>
      </c>
      <c r="T210" s="163">
        <f t="shared" si="168"/>
        <v>0</v>
      </c>
      <c r="U210" s="163">
        <f t="shared" si="168"/>
        <v>0</v>
      </c>
      <c r="V210" s="163">
        <f t="shared" si="168"/>
        <v>0</v>
      </c>
      <c r="W210" s="163">
        <f t="shared" si="168"/>
        <v>0</v>
      </c>
      <c r="X210" s="163">
        <f t="shared" si="168"/>
        <v>0</v>
      </c>
      <c r="Y210" s="163">
        <f t="shared" si="168"/>
        <v>0</v>
      </c>
      <c r="Z210" s="163">
        <f t="shared" si="168"/>
        <v>0</v>
      </c>
      <c r="AA210" s="163">
        <f t="shared" si="168"/>
        <v>0</v>
      </c>
      <c r="AB210" s="163">
        <f t="shared" si="168"/>
        <v>0</v>
      </c>
      <c r="AC210" s="163">
        <f t="shared" si="168"/>
        <v>0</v>
      </c>
      <c r="AD210" s="163">
        <f t="shared" si="168"/>
        <v>0</v>
      </c>
      <c r="AE210" s="163">
        <f t="shared" si="168"/>
        <v>0</v>
      </c>
      <c r="AF210" s="163">
        <f t="shared" si="168"/>
        <v>0</v>
      </c>
      <c r="AG210" s="163">
        <f t="shared" si="168"/>
        <v>0</v>
      </c>
      <c r="AH210" s="163">
        <f t="shared" si="168"/>
        <v>0</v>
      </c>
      <c r="AI210" s="163">
        <f t="shared" si="168"/>
        <v>0</v>
      </c>
      <c r="AJ210" s="163">
        <f t="shared" si="168"/>
        <v>0</v>
      </c>
      <c r="AK210" s="163">
        <f t="shared" si="168"/>
        <v>0</v>
      </c>
      <c r="AL210" s="163">
        <f t="shared" si="168"/>
        <v>0</v>
      </c>
      <c r="AM210" s="163">
        <f t="shared" si="168"/>
        <v>0</v>
      </c>
      <c r="AN210" s="163">
        <f t="shared" si="168"/>
        <v>0</v>
      </c>
      <c r="AO210" s="163">
        <f t="shared" si="168"/>
        <v>0</v>
      </c>
      <c r="AP210" s="163">
        <f t="shared" si="168"/>
        <v>0</v>
      </c>
      <c r="AQ210" s="163">
        <f t="shared" si="168"/>
        <v>0</v>
      </c>
      <c r="AR210" s="163">
        <f t="shared" si="168"/>
        <v>0</v>
      </c>
      <c r="AS210" s="163">
        <f t="shared" si="168"/>
        <v>0</v>
      </c>
      <c r="AT210" s="163">
        <f t="shared" si="168"/>
        <v>0</v>
      </c>
      <c r="AU210" s="163">
        <f t="shared" si="168"/>
        <v>0</v>
      </c>
      <c r="AV210" s="163">
        <f t="shared" si="168"/>
        <v>0</v>
      </c>
      <c r="AW210" s="163">
        <f t="shared" si="168"/>
        <v>0</v>
      </c>
      <c r="AX210" s="163">
        <f t="shared" si="168"/>
        <v>0</v>
      </c>
      <c r="AY210" s="163">
        <f t="shared" si="168"/>
        <v>0</v>
      </c>
      <c r="AZ210" s="163">
        <f t="shared" si="168"/>
        <v>0</v>
      </c>
      <c r="BA210" s="163">
        <f t="shared" si="168"/>
        <v>0</v>
      </c>
      <c r="BB210" s="163"/>
      <c r="BC210" s="174"/>
    </row>
    <row r="211" spans="1:55" ht="35.25" customHeight="1">
      <c r="A211" s="293"/>
      <c r="B211" s="296"/>
      <c r="C211" s="287"/>
      <c r="D211" s="148" t="s">
        <v>37</v>
      </c>
      <c r="E211" s="163">
        <f t="shared" si="166"/>
        <v>0</v>
      </c>
      <c r="F211" s="163">
        <f t="shared" si="166"/>
        <v>0</v>
      </c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3"/>
      <c r="AK211" s="163"/>
      <c r="AL211" s="163"/>
      <c r="AM211" s="163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3"/>
      <c r="AY211" s="163"/>
      <c r="AZ211" s="163"/>
      <c r="BA211" s="163"/>
      <c r="BB211" s="163"/>
      <c r="BC211" s="174"/>
    </row>
    <row r="212" spans="1:55" ht="52.5" customHeight="1">
      <c r="A212" s="293"/>
      <c r="B212" s="296"/>
      <c r="C212" s="287"/>
      <c r="D212" s="172" t="s">
        <v>2</v>
      </c>
      <c r="E212" s="163">
        <f t="shared" si="166"/>
        <v>0</v>
      </c>
      <c r="F212" s="163">
        <f t="shared" si="166"/>
        <v>0</v>
      </c>
      <c r="G212" s="163" t="e">
        <f t="shared" ref="G212:G213" si="169">F212*100/E212</f>
        <v>#DIV/0!</v>
      </c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3"/>
      <c r="AK212" s="163"/>
      <c r="AL212" s="163"/>
      <c r="AM212" s="163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3"/>
      <c r="AY212" s="163"/>
      <c r="AZ212" s="163"/>
      <c r="BA212" s="163"/>
      <c r="BB212" s="163"/>
      <c r="BC212" s="174"/>
    </row>
    <row r="213" spans="1:55" ht="22.5" customHeight="1">
      <c r="A213" s="293"/>
      <c r="B213" s="296"/>
      <c r="C213" s="287"/>
      <c r="D213" s="224" t="s">
        <v>268</v>
      </c>
      <c r="E213" s="163">
        <f t="shared" si="166"/>
        <v>328.77672000000001</v>
      </c>
      <c r="F213" s="163">
        <f t="shared" si="166"/>
        <v>328.77672000000001</v>
      </c>
      <c r="G213" s="163">
        <f t="shared" si="169"/>
        <v>99.999999999999986</v>
      </c>
      <c r="H213" s="163"/>
      <c r="I213" s="163"/>
      <c r="J213" s="163"/>
      <c r="K213" s="163">
        <v>328.77672000000001</v>
      </c>
      <c r="L213" s="163">
        <v>328.77672000000001</v>
      </c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3"/>
      <c r="AK213" s="163"/>
      <c r="AL213" s="163"/>
      <c r="AM213" s="163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3"/>
      <c r="AY213" s="163"/>
      <c r="AZ213" s="163"/>
      <c r="BA213" s="163"/>
      <c r="BB213" s="163"/>
      <c r="BC213" s="174"/>
    </row>
    <row r="214" spans="1:55" ht="81" customHeight="1">
      <c r="A214" s="293"/>
      <c r="B214" s="296"/>
      <c r="C214" s="287"/>
      <c r="D214" s="224" t="s">
        <v>274</v>
      </c>
      <c r="E214" s="163">
        <f t="shared" si="166"/>
        <v>0</v>
      </c>
      <c r="F214" s="163">
        <f t="shared" si="166"/>
        <v>0</v>
      </c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3"/>
      <c r="AK214" s="163"/>
      <c r="AL214" s="163"/>
      <c r="AM214" s="163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3"/>
      <c r="AY214" s="163"/>
      <c r="AZ214" s="163"/>
      <c r="BA214" s="163"/>
      <c r="BB214" s="163"/>
      <c r="BC214" s="174"/>
    </row>
    <row r="215" spans="1:55" ht="22.5" customHeight="1">
      <c r="A215" s="293"/>
      <c r="B215" s="296"/>
      <c r="C215" s="287"/>
      <c r="D215" s="224" t="s">
        <v>269</v>
      </c>
      <c r="E215" s="163">
        <f t="shared" si="166"/>
        <v>0</v>
      </c>
      <c r="F215" s="163">
        <f t="shared" si="166"/>
        <v>0</v>
      </c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3"/>
      <c r="AK215" s="163"/>
      <c r="AL215" s="163"/>
      <c r="AM215" s="163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3"/>
      <c r="AY215" s="163"/>
      <c r="AZ215" s="163"/>
      <c r="BA215" s="163"/>
      <c r="BB215" s="163"/>
      <c r="BC215" s="174"/>
    </row>
    <row r="216" spans="1:55" ht="35.25" customHeight="1">
      <c r="A216" s="294"/>
      <c r="B216" s="297"/>
      <c r="C216" s="287"/>
      <c r="D216" s="228" t="s">
        <v>43</v>
      </c>
      <c r="E216" s="163">
        <f t="shared" si="166"/>
        <v>0</v>
      </c>
      <c r="F216" s="163">
        <f t="shared" si="166"/>
        <v>0</v>
      </c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3"/>
      <c r="AY216" s="163"/>
      <c r="AZ216" s="163"/>
      <c r="BA216" s="163"/>
      <c r="BB216" s="163"/>
      <c r="BC216" s="174"/>
    </row>
    <row r="217" spans="1:55" ht="22.5" customHeight="1">
      <c r="A217" s="292" t="s">
        <v>446</v>
      </c>
      <c r="B217" s="295" t="s">
        <v>518</v>
      </c>
      <c r="C217" s="287" t="s">
        <v>298</v>
      </c>
      <c r="D217" s="150" t="s">
        <v>41</v>
      </c>
      <c r="E217" s="163">
        <f t="shared" ref="E217:F223" si="170">H217+K217+N217+Q217+T217+W217+Z217+AE217+AJ217+AO217+AT217+AY217</f>
        <v>8191.9823599999991</v>
      </c>
      <c r="F217" s="163">
        <f t="shared" si="170"/>
        <v>8191.9823599999991</v>
      </c>
      <c r="G217" s="163">
        <f t="shared" ref="G217" si="171">F217*100/E217</f>
        <v>100</v>
      </c>
      <c r="H217" s="163">
        <f>H218+H219+H220+H222+H223</f>
        <v>0</v>
      </c>
      <c r="I217" s="163">
        <f t="shared" ref="I217:BA217" si="172">I218+I219+I220+I222+I223</f>
        <v>0</v>
      </c>
      <c r="J217" s="163">
        <f t="shared" si="172"/>
        <v>0</v>
      </c>
      <c r="K217" s="163">
        <f t="shared" si="172"/>
        <v>0</v>
      </c>
      <c r="L217" s="163">
        <f t="shared" si="172"/>
        <v>0</v>
      </c>
      <c r="M217" s="163">
        <f t="shared" si="172"/>
        <v>0</v>
      </c>
      <c r="N217" s="163">
        <f t="shared" si="172"/>
        <v>0</v>
      </c>
      <c r="O217" s="163">
        <f t="shared" si="172"/>
        <v>0</v>
      </c>
      <c r="P217" s="163">
        <f t="shared" si="172"/>
        <v>0</v>
      </c>
      <c r="Q217" s="163">
        <f t="shared" si="172"/>
        <v>0</v>
      </c>
      <c r="R217" s="163">
        <f t="shared" si="172"/>
        <v>0</v>
      </c>
      <c r="S217" s="163">
        <f t="shared" si="172"/>
        <v>0</v>
      </c>
      <c r="T217" s="163">
        <f t="shared" si="172"/>
        <v>0</v>
      </c>
      <c r="U217" s="163">
        <f t="shared" si="172"/>
        <v>0</v>
      </c>
      <c r="V217" s="163">
        <f t="shared" si="172"/>
        <v>0</v>
      </c>
      <c r="W217" s="163">
        <f t="shared" si="172"/>
        <v>0</v>
      </c>
      <c r="X217" s="163">
        <f t="shared" si="172"/>
        <v>0</v>
      </c>
      <c r="Y217" s="163">
        <f t="shared" si="172"/>
        <v>0</v>
      </c>
      <c r="Z217" s="163">
        <f t="shared" si="172"/>
        <v>4093.0030000000002</v>
      </c>
      <c r="AA217" s="163">
        <f t="shared" si="172"/>
        <v>4093.0030000000002</v>
      </c>
      <c r="AB217" s="163">
        <f t="shared" si="172"/>
        <v>0</v>
      </c>
      <c r="AC217" s="163">
        <f t="shared" si="172"/>
        <v>0</v>
      </c>
      <c r="AD217" s="163">
        <f t="shared" si="172"/>
        <v>0</v>
      </c>
      <c r="AE217" s="163">
        <f t="shared" si="172"/>
        <v>1968.1969999999999</v>
      </c>
      <c r="AF217" s="163">
        <f t="shared" si="172"/>
        <v>1968.1969999999999</v>
      </c>
      <c r="AG217" s="163">
        <f t="shared" si="172"/>
        <v>0</v>
      </c>
      <c r="AH217" s="163">
        <f t="shared" si="172"/>
        <v>0</v>
      </c>
      <c r="AI217" s="163">
        <f t="shared" si="172"/>
        <v>0</v>
      </c>
      <c r="AJ217" s="163">
        <f t="shared" si="172"/>
        <v>2130.7823599999992</v>
      </c>
      <c r="AK217" s="163">
        <f t="shared" si="172"/>
        <v>2130.7823599999992</v>
      </c>
      <c r="AL217" s="163">
        <f t="shared" si="172"/>
        <v>0</v>
      </c>
      <c r="AM217" s="163">
        <f t="shared" si="172"/>
        <v>0</v>
      </c>
      <c r="AN217" s="163">
        <f t="shared" si="172"/>
        <v>0</v>
      </c>
      <c r="AO217" s="163">
        <f t="shared" si="172"/>
        <v>0</v>
      </c>
      <c r="AP217" s="163">
        <f t="shared" si="172"/>
        <v>0</v>
      </c>
      <c r="AQ217" s="163">
        <f t="shared" si="172"/>
        <v>0</v>
      </c>
      <c r="AR217" s="163">
        <f t="shared" si="172"/>
        <v>0</v>
      </c>
      <c r="AS217" s="163">
        <f t="shared" si="172"/>
        <v>0</v>
      </c>
      <c r="AT217" s="163">
        <f t="shared" si="172"/>
        <v>0</v>
      </c>
      <c r="AU217" s="163">
        <f t="shared" si="172"/>
        <v>0</v>
      </c>
      <c r="AV217" s="163">
        <f t="shared" si="172"/>
        <v>0</v>
      </c>
      <c r="AW217" s="163">
        <f t="shared" si="172"/>
        <v>0</v>
      </c>
      <c r="AX217" s="163">
        <f t="shared" si="172"/>
        <v>0</v>
      </c>
      <c r="AY217" s="163">
        <f t="shared" si="172"/>
        <v>0</v>
      </c>
      <c r="AZ217" s="163">
        <f t="shared" si="172"/>
        <v>0</v>
      </c>
      <c r="BA217" s="163">
        <f t="shared" si="172"/>
        <v>0</v>
      </c>
      <c r="BB217" s="163"/>
      <c r="BC217" s="174"/>
    </row>
    <row r="218" spans="1:55" ht="35.25" customHeight="1">
      <c r="A218" s="293"/>
      <c r="B218" s="296"/>
      <c r="C218" s="287"/>
      <c r="D218" s="148" t="s">
        <v>37</v>
      </c>
      <c r="E218" s="163">
        <f t="shared" si="170"/>
        <v>0</v>
      </c>
      <c r="F218" s="163">
        <f t="shared" si="170"/>
        <v>0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3"/>
      <c r="AK218" s="163"/>
      <c r="AL218" s="163"/>
      <c r="AM218" s="163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3"/>
      <c r="AY218" s="163"/>
      <c r="AZ218" s="163"/>
      <c r="BA218" s="163"/>
      <c r="BB218" s="163"/>
      <c r="BC218" s="174"/>
    </row>
    <row r="219" spans="1:55" ht="53.25" customHeight="1">
      <c r="A219" s="293"/>
      <c r="B219" s="296"/>
      <c r="C219" s="287"/>
      <c r="D219" s="172" t="s">
        <v>2</v>
      </c>
      <c r="E219" s="163">
        <f t="shared" si="170"/>
        <v>7782.3832400000001</v>
      </c>
      <c r="F219" s="163">
        <f t="shared" si="170"/>
        <v>7782.3832400000001</v>
      </c>
      <c r="G219" s="163">
        <f t="shared" ref="G219:G220" si="173">F219*100/E219</f>
        <v>100</v>
      </c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3"/>
      <c r="AK219" s="163"/>
      <c r="AL219" s="163"/>
      <c r="AM219" s="163"/>
      <c r="AN219" s="163"/>
      <c r="AO219" s="163">
        <v>7782.3832400000001</v>
      </c>
      <c r="AP219" s="163"/>
      <c r="AQ219" s="163"/>
      <c r="AR219" s="163"/>
      <c r="AS219" s="163"/>
      <c r="AT219" s="163"/>
      <c r="AU219" s="163"/>
      <c r="AV219" s="163"/>
      <c r="AW219" s="163"/>
      <c r="AX219" s="163"/>
      <c r="AY219" s="163"/>
      <c r="AZ219" s="163">
        <v>7782.3832400000001</v>
      </c>
      <c r="BA219" s="163"/>
      <c r="BB219" s="163"/>
      <c r="BC219" s="174"/>
    </row>
    <row r="220" spans="1:55" ht="22.5" customHeight="1">
      <c r="A220" s="293"/>
      <c r="B220" s="296"/>
      <c r="C220" s="287"/>
      <c r="D220" s="224" t="s">
        <v>268</v>
      </c>
      <c r="E220" s="163">
        <f t="shared" si="170"/>
        <v>409.59911999999895</v>
      </c>
      <c r="F220" s="163">
        <f t="shared" si="170"/>
        <v>409.59911999999895</v>
      </c>
      <c r="G220" s="163">
        <f t="shared" si="173"/>
        <v>100</v>
      </c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>
        <v>4093.0030000000002</v>
      </c>
      <c r="AA220" s="163">
        <v>4093.0030000000002</v>
      </c>
      <c r="AB220" s="163"/>
      <c r="AC220" s="163"/>
      <c r="AD220" s="163"/>
      <c r="AE220" s="163">
        <v>1968.1969999999999</v>
      </c>
      <c r="AF220" s="163">
        <v>1968.1969999999999</v>
      </c>
      <c r="AG220" s="163"/>
      <c r="AH220" s="163"/>
      <c r="AI220" s="163"/>
      <c r="AJ220" s="163">
        <f>8577.992-386.00964-4093.003-1968.197</f>
        <v>2130.7823599999992</v>
      </c>
      <c r="AK220" s="163">
        <f>8577.992-386.00964-4093.003-1968.197</f>
        <v>2130.7823599999992</v>
      </c>
      <c r="AL220" s="163"/>
      <c r="AM220" s="163"/>
      <c r="AN220" s="163"/>
      <c r="AO220" s="163">
        <v>-7782.3832400000001</v>
      </c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>
        <v>-7782.3832400000001</v>
      </c>
      <c r="BA220" s="163"/>
      <c r="BB220" s="163"/>
      <c r="BC220" s="174"/>
    </row>
    <row r="221" spans="1:55" ht="80.25" customHeight="1">
      <c r="A221" s="293"/>
      <c r="B221" s="296"/>
      <c r="C221" s="287"/>
      <c r="D221" s="224" t="s">
        <v>274</v>
      </c>
      <c r="E221" s="163">
        <f t="shared" si="170"/>
        <v>0</v>
      </c>
      <c r="F221" s="163">
        <f t="shared" si="170"/>
        <v>0</v>
      </c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74"/>
    </row>
    <row r="222" spans="1:55" ht="22.5" customHeight="1">
      <c r="A222" s="293"/>
      <c r="B222" s="296"/>
      <c r="C222" s="287"/>
      <c r="D222" s="224" t="s">
        <v>269</v>
      </c>
      <c r="E222" s="163">
        <f t="shared" si="170"/>
        <v>0</v>
      </c>
      <c r="F222" s="163">
        <f t="shared" si="170"/>
        <v>0</v>
      </c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3"/>
      <c r="AK222" s="163"/>
      <c r="AL222" s="163"/>
      <c r="AM222" s="163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  <c r="AX222" s="163"/>
      <c r="AY222" s="163"/>
      <c r="AZ222" s="163"/>
      <c r="BA222" s="163"/>
      <c r="BB222" s="163"/>
      <c r="BC222" s="174"/>
    </row>
    <row r="223" spans="1:55" ht="33.75" customHeight="1">
      <c r="A223" s="294"/>
      <c r="B223" s="297"/>
      <c r="C223" s="287"/>
      <c r="D223" s="228" t="s">
        <v>43</v>
      </c>
      <c r="E223" s="163">
        <f t="shared" si="170"/>
        <v>0</v>
      </c>
      <c r="F223" s="163">
        <f t="shared" si="170"/>
        <v>0</v>
      </c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3"/>
      <c r="AK223" s="163"/>
      <c r="AL223" s="163"/>
      <c r="AM223" s="163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  <c r="AX223" s="163"/>
      <c r="AY223" s="163"/>
      <c r="AZ223" s="163"/>
      <c r="BA223" s="163"/>
      <c r="BB223" s="163"/>
      <c r="BC223" s="174"/>
    </row>
    <row r="224" spans="1:55" ht="22.5" customHeight="1">
      <c r="A224" s="292" t="s">
        <v>447</v>
      </c>
      <c r="B224" s="295" t="s">
        <v>519</v>
      </c>
      <c r="C224" s="287" t="s">
        <v>298</v>
      </c>
      <c r="D224" s="150" t="s">
        <v>41</v>
      </c>
      <c r="E224" s="163">
        <f t="shared" ref="E224:F230" si="174">H224+K224+N224+Q224+T224+W224+Z224+AE224+AJ224+AO224+AT224+AY224</f>
        <v>3064.51505</v>
      </c>
      <c r="F224" s="163">
        <f t="shared" si="174"/>
        <v>3064.51505</v>
      </c>
      <c r="G224" s="163">
        <f t="shared" ref="G224" si="175">F224*100/E224</f>
        <v>100</v>
      </c>
      <c r="H224" s="163">
        <f>H225+H226+H227+H229+H230</f>
        <v>0</v>
      </c>
      <c r="I224" s="163">
        <f t="shared" ref="I224:BA224" si="176">I225+I226+I227+I229+I230</f>
        <v>0</v>
      </c>
      <c r="J224" s="163">
        <f t="shared" si="176"/>
        <v>0</v>
      </c>
      <c r="K224" s="163">
        <f t="shared" si="176"/>
        <v>0</v>
      </c>
      <c r="L224" s="163">
        <f t="shared" si="176"/>
        <v>0</v>
      </c>
      <c r="M224" s="163">
        <f t="shared" si="176"/>
        <v>0</v>
      </c>
      <c r="N224" s="163">
        <f t="shared" si="176"/>
        <v>0</v>
      </c>
      <c r="O224" s="163">
        <f t="shared" si="176"/>
        <v>0</v>
      </c>
      <c r="P224" s="163">
        <f t="shared" si="176"/>
        <v>0</v>
      </c>
      <c r="Q224" s="163">
        <f t="shared" si="176"/>
        <v>0</v>
      </c>
      <c r="R224" s="163">
        <f t="shared" si="176"/>
        <v>0</v>
      </c>
      <c r="S224" s="163">
        <f t="shared" si="176"/>
        <v>0</v>
      </c>
      <c r="T224" s="163">
        <f t="shared" si="176"/>
        <v>0</v>
      </c>
      <c r="U224" s="163">
        <f t="shared" si="176"/>
        <v>0</v>
      </c>
      <c r="V224" s="163">
        <f t="shared" si="176"/>
        <v>0</v>
      </c>
      <c r="W224" s="163">
        <f t="shared" si="176"/>
        <v>0</v>
      </c>
      <c r="X224" s="163">
        <f t="shared" si="176"/>
        <v>0</v>
      </c>
      <c r="Y224" s="163">
        <f t="shared" si="176"/>
        <v>0</v>
      </c>
      <c r="Z224" s="163">
        <f t="shared" si="176"/>
        <v>0</v>
      </c>
      <c r="AA224" s="163">
        <f t="shared" si="176"/>
        <v>0</v>
      </c>
      <c r="AB224" s="163">
        <f t="shared" si="176"/>
        <v>0</v>
      </c>
      <c r="AC224" s="163">
        <f t="shared" si="176"/>
        <v>0</v>
      </c>
      <c r="AD224" s="163">
        <f t="shared" si="176"/>
        <v>0</v>
      </c>
      <c r="AE224" s="163">
        <f t="shared" si="176"/>
        <v>2493.02628</v>
      </c>
      <c r="AF224" s="163">
        <f t="shared" si="176"/>
        <v>2493.02628</v>
      </c>
      <c r="AG224" s="163">
        <f t="shared" si="176"/>
        <v>0</v>
      </c>
      <c r="AH224" s="163">
        <f t="shared" si="176"/>
        <v>0</v>
      </c>
      <c r="AI224" s="163">
        <f t="shared" si="176"/>
        <v>0</v>
      </c>
      <c r="AJ224" s="163">
        <f t="shared" si="176"/>
        <v>571.48876999999993</v>
      </c>
      <c r="AK224" s="163">
        <f t="shared" si="176"/>
        <v>571.48876999999993</v>
      </c>
      <c r="AL224" s="163">
        <f t="shared" si="176"/>
        <v>0</v>
      </c>
      <c r="AM224" s="163">
        <f t="shared" si="176"/>
        <v>0</v>
      </c>
      <c r="AN224" s="163">
        <f t="shared" si="176"/>
        <v>0</v>
      </c>
      <c r="AO224" s="163">
        <f t="shared" si="176"/>
        <v>0</v>
      </c>
      <c r="AP224" s="163">
        <f t="shared" si="176"/>
        <v>0</v>
      </c>
      <c r="AQ224" s="163">
        <f t="shared" si="176"/>
        <v>0</v>
      </c>
      <c r="AR224" s="163">
        <f t="shared" si="176"/>
        <v>0</v>
      </c>
      <c r="AS224" s="163">
        <f t="shared" si="176"/>
        <v>0</v>
      </c>
      <c r="AT224" s="163">
        <f t="shared" si="176"/>
        <v>0</v>
      </c>
      <c r="AU224" s="163">
        <f t="shared" si="176"/>
        <v>0</v>
      </c>
      <c r="AV224" s="163">
        <f t="shared" si="176"/>
        <v>0</v>
      </c>
      <c r="AW224" s="163">
        <f t="shared" si="176"/>
        <v>0</v>
      </c>
      <c r="AX224" s="163">
        <f t="shared" si="176"/>
        <v>0</v>
      </c>
      <c r="AY224" s="163">
        <f t="shared" si="176"/>
        <v>0</v>
      </c>
      <c r="AZ224" s="163">
        <f t="shared" si="176"/>
        <v>0</v>
      </c>
      <c r="BA224" s="163">
        <f t="shared" si="176"/>
        <v>0</v>
      </c>
      <c r="BB224" s="163"/>
      <c r="BC224" s="174"/>
    </row>
    <row r="225" spans="1:55" ht="35.25" customHeight="1">
      <c r="A225" s="293"/>
      <c r="B225" s="296"/>
      <c r="C225" s="287"/>
      <c r="D225" s="148" t="s">
        <v>37</v>
      </c>
      <c r="E225" s="163">
        <f t="shared" si="174"/>
        <v>0</v>
      </c>
      <c r="F225" s="163">
        <f t="shared" si="174"/>
        <v>0</v>
      </c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3"/>
      <c r="AK225" s="163"/>
      <c r="AL225" s="163"/>
      <c r="AM225" s="163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3"/>
      <c r="AY225" s="163"/>
      <c r="AZ225" s="163"/>
      <c r="BA225" s="163"/>
      <c r="BB225" s="163"/>
      <c r="BC225" s="174"/>
    </row>
    <row r="226" spans="1:55" ht="48.75" customHeight="1">
      <c r="A226" s="293"/>
      <c r="B226" s="296"/>
      <c r="C226" s="287"/>
      <c r="D226" s="172" t="s">
        <v>2</v>
      </c>
      <c r="E226" s="163">
        <f t="shared" si="174"/>
        <v>2911.2892999999999</v>
      </c>
      <c r="F226" s="163">
        <f t="shared" si="174"/>
        <v>2911.2892999999999</v>
      </c>
      <c r="G226" s="163">
        <f t="shared" ref="G226:G227" si="177">F226*100/E226</f>
        <v>100</v>
      </c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3"/>
      <c r="AK226" s="163"/>
      <c r="AL226" s="163"/>
      <c r="AM226" s="163"/>
      <c r="AN226" s="163"/>
      <c r="AO226" s="163">
        <v>2911.2892999999999</v>
      </c>
      <c r="AP226" s="163"/>
      <c r="AQ226" s="163"/>
      <c r="AR226" s="163"/>
      <c r="AS226" s="163"/>
      <c r="AT226" s="163"/>
      <c r="AU226" s="163"/>
      <c r="AV226" s="163"/>
      <c r="AW226" s="163"/>
      <c r="AX226" s="163"/>
      <c r="AY226" s="163"/>
      <c r="AZ226" s="163">
        <v>2911.2892999999999</v>
      </c>
      <c r="BA226" s="163"/>
      <c r="BB226" s="163"/>
      <c r="BC226" s="174"/>
    </row>
    <row r="227" spans="1:55" ht="22.5" customHeight="1">
      <c r="A227" s="293"/>
      <c r="B227" s="296"/>
      <c r="C227" s="287"/>
      <c r="D227" s="224" t="s">
        <v>268</v>
      </c>
      <c r="E227" s="163">
        <f t="shared" si="174"/>
        <v>153.22575000000006</v>
      </c>
      <c r="F227" s="163">
        <f t="shared" si="174"/>
        <v>153.22575000000006</v>
      </c>
      <c r="G227" s="163">
        <f t="shared" si="177"/>
        <v>100</v>
      </c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>
        <v>2493.02628</v>
      </c>
      <c r="AF227" s="163">
        <v>2493.02628</v>
      </c>
      <c r="AG227" s="163"/>
      <c r="AH227" s="163"/>
      <c r="AI227" s="163"/>
      <c r="AJ227" s="163">
        <f>3144.118-79.60295-2493.02628</f>
        <v>571.48876999999993</v>
      </c>
      <c r="AK227" s="163">
        <f>3144.118-79.60295-2493.02628</f>
        <v>571.48876999999993</v>
      </c>
      <c r="AL227" s="163"/>
      <c r="AM227" s="163"/>
      <c r="AN227" s="163"/>
      <c r="AO227" s="163">
        <v>-2911.2892999999999</v>
      </c>
      <c r="AP227" s="163"/>
      <c r="AQ227" s="163"/>
      <c r="AR227" s="163"/>
      <c r="AS227" s="163"/>
      <c r="AT227" s="163"/>
      <c r="AU227" s="163"/>
      <c r="AV227" s="163"/>
      <c r="AW227" s="163"/>
      <c r="AX227" s="163"/>
      <c r="AY227" s="163"/>
      <c r="AZ227" s="163">
        <v>-2911.2892999999999</v>
      </c>
      <c r="BA227" s="163"/>
      <c r="BB227" s="163"/>
      <c r="BC227" s="174"/>
    </row>
    <row r="228" spans="1:55" ht="82.5" customHeight="1">
      <c r="A228" s="293"/>
      <c r="B228" s="296"/>
      <c r="C228" s="287"/>
      <c r="D228" s="224" t="s">
        <v>274</v>
      </c>
      <c r="E228" s="163">
        <f t="shared" si="174"/>
        <v>0</v>
      </c>
      <c r="F228" s="163">
        <f t="shared" si="174"/>
        <v>0</v>
      </c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3"/>
      <c r="AK228" s="163"/>
      <c r="AL228" s="163"/>
      <c r="AM228" s="163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  <c r="AX228" s="163"/>
      <c r="AY228" s="163"/>
      <c r="AZ228" s="163"/>
      <c r="BA228" s="163"/>
      <c r="BB228" s="163"/>
      <c r="BC228" s="174"/>
    </row>
    <row r="229" spans="1:55" ht="22.5" customHeight="1">
      <c r="A229" s="293"/>
      <c r="B229" s="296"/>
      <c r="C229" s="287"/>
      <c r="D229" s="224" t="s">
        <v>269</v>
      </c>
      <c r="E229" s="163">
        <f t="shared" si="174"/>
        <v>0</v>
      </c>
      <c r="F229" s="163">
        <f t="shared" si="174"/>
        <v>0</v>
      </c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3"/>
      <c r="AY229" s="163"/>
      <c r="AZ229" s="163"/>
      <c r="BA229" s="163"/>
      <c r="BB229" s="163"/>
      <c r="BC229" s="174"/>
    </row>
    <row r="230" spans="1:55" ht="35.25" customHeight="1">
      <c r="A230" s="294"/>
      <c r="B230" s="297"/>
      <c r="C230" s="287"/>
      <c r="D230" s="228" t="s">
        <v>43</v>
      </c>
      <c r="E230" s="163">
        <f t="shared" si="174"/>
        <v>0</v>
      </c>
      <c r="F230" s="163">
        <f t="shared" si="174"/>
        <v>0</v>
      </c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3"/>
      <c r="AY230" s="163"/>
      <c r="AZ230" s="163"/>
      <c r="BA230" s="163"/>
      <c r="BB230" s="163"/>
      <c r="BC230" s="174"/>
    </row>
    <row r="231" spans="1:55" ht="22.5" customHeight="1">
      <c r="A231" s="292" t="s">
        <v>448</v>
      </c>
      <c r="B231" s="295" t="s">
        <v>520</v>
      </c>
      <c r="C231" s="287" t="s">
        <v>298</v>
      </c>
      <c r="D231" s="150" t="s">
        <v>41</v>
      </c>
      <c r="E231" s="163">
        <f t="shared" ref="E231:F237" si="178">H231+K231+N231+Q231+T231+W231+Z231+AE231+AJ231+AO231+AT231+AY231</f>
        <v>2590.7349400000003</v>
      </c>
      <c r="F231" s="163">
        <f t="shared" si="178"/>
        <v>2590.7349400000003</v>
      </c>
      <c r="G231" s="163">
        <f t="shared" ref="G231" si="179">F231*100/E231</f>
        <v>100</v>
      </c>
      <c r="H231" s="163">
        <f>H232+H233+H234+H236+H237</f>
        <v>0</v>
      </c>
      <c r="I231" s="163">
        <f t="shared" ref="I231:BA231" si="180">I232+I233+I234+I236+I237</f>
        <v>0</v>
      </c>
      <c r="J231" s="163">
        <f t="shared" si="180"/>
        <v>0</v>
      </c>
      <c r="K231" s="163">
        <f t="shared" si="180"/>
        <v>0</v>
      </c>
      <c r="L231" s="163">
        <f t="shared" si="180"/>
        <v>0</v>
      </c>
      <c r="M231" s="163">
        <f t="shared" si="180"/>
        <v>0</v>
      </c>
      <c r="N231" s="163">
        <f t="shared" si="180"/>
        <v>0</v>
      </c>
      <c r="O231" s="163">
        <f t="shared" si="180"/>
        <v>0</v>
      </c>
      <c r="P231" s="163">
        <f t="shared" si="180"/>
        <v>0</v>
      </c>
      <c r="Q231" s="163">
        <f t="shared" si="180"/>
        <v>0</v>
      </c>
      <c r="R231" s="163">
        <f t="shared" si="180"/>
        <v>0</v>
      </c>
      <c r="S231" s="163">
        <f t="shared" si="180"/>
        <v>0</v>
      </c>
      <c r="T231" s="163">
        <f t="shared" si="180"/>
        <v>0</v>
      </c>
      <c r="U231" s="163">
        <f t="shared" si="180"/>
        <v>0</v>
      </c>
      <c r="V231" s="163">
        <f t="shared" si="180"/>
        <v>0</v>
      </c>
      <c r="W231" s="163">
        <f t="shared" si="180"/>
        <v>0</v>
      </c>
      <c r="X231" s="163">
        <f t="shared" si="180"/>
        <v>0</v>
      </c>
      <c r="Y231" s="163">
        <f t="shared" si="180"/>
        <v>0</v>
      </c>
      <c r="Z231" s="163">
        <f t="shared" si="180"/>
        <v>0</v>
      </c>
      <c r="AA231" s="163">
        <f t="shared" si="180"/>
        <v>0</v>
      </c>
      <c r="AB231" s="163">
        <f t="shared" si="180"/>
        <v>0</v>
      </c>
      <c r="AC231" s="163">
        <f t="shared" si="180"/>
        <v>0</v>
      </c>
      <c r="AD231" s="163">
        <f t="shared" si="180"/>
        <v>0</v>
      </c>
      <c r="AE231" s="163">
        <f t="shared" si="180"/>
        <v>2373.7060000000001</v>
      </c>
      <c r="AF231" s="163">
        <f t="shared" si="180"/>
        <v>2373.7060000000001</v>
      </c>
      <c r="AG231" s="163">
        <f t="shared" si="180"/>
        <v>0</v>
      </c>
      <c r="AH231" s="163">
        <f t="shared" si="180"/>
        <v>0</v>
      </c>
      <c r="AI231" s="163">
        <f t="shared" si="180"/>
        <v>0</v>
      </c>
      <c r="AJ231" s="163">
        <f t="shared" si="180"/>
        <v>217.02894000000001</v>
      </c>
      <c r="AK231" s="163">
        <f t="shared" si="180"/>
        <v>217.02894000000001</v>
      </c>
      <c r="AL231" s="163">
        <f t="shared" si="180"/>
        <v>0</v>
      </c>
      <c r="AM231" s="163">
        <f t="shared" si="180"/>
        <v>0</v>
      </c>
      <c r="AN231" s="163">
        <f t="shared" si="180"/>
        <v>0</v>
      </c>
      <c r="AO231" s="163">
        <f t="shared" si="180"/>
        <v>0</v>
      </c>
      <c r="AP231" s="163">
        <f t="shared" si="180"/>
        <v>0</v>
      </c>
      <c r="AQ231" s="163">
        <f t="shared" si="180"/>
        <v>0</v>
      </c>
      <c r="AR231" s="163">
        <f t="shared" si="180"/>
        <v>0</v>
      </c>
      <c r="AS231" s="163">
        <f t="shared" si="180"/>
        <v>0</v>
      </c>
      <c r="AT231" s="163">
        <f t="shared" si="180"/>
        <v>0</v>
      </c>
      <c r="AU231" s="163">
        <f t="shared" si="180"/>
        <v>0</v>
      </c>
      <c r="AV231" s="163">
        <f t="shared" si="180"/>
        <v>0</v>
      </c>
      <c r="AW231" s="163">
        <f t="shared" si="180"/>
        <v>0</v>
      </c>
      <c r="AX231" s="163">
        <f t="shared" si="180"/>
        <v>0</v>
      </c>
      <c r="AY231" s="163">
        <f t="shared" si="180"/>
        <v>0</v>
      </c>
      <c r="AZ231" s="163">
        <f t="shared" si="180"/>
        <v>0</v>
      </c>
      <c r="BA231" s="163">
        <f t="shared" si="180"/>
        <v>0</v>
      </c>
      <c r="BB231" s="163"/>
      <c r="BC231" s="174"/>
    </row>
    <row r="232" spans="1:55" ht="32.25" customHeight="1">
      <c r="A232" s="293"/>
      <c r="B232" s="296"/>
      <c r="C232" s="287"/>
      <c r="D232" s="148" t="s">
        <v>37</v>
      </c>
      <c r="E232" s="163">
        <f t="shared" si="178"/>
        <v>0</v>
      </c>
      <c r="F232" s="163">
        <f t="shared" si="178"/>
        <v>0</v>
      </c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3"/>
      <c r="AK232" s="163"/>
      <c r="AL232" s="163"/>
      <c r="AM232" s="163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  <c r="AX232" s="163"/>
      <c r="AY232" s="163"/>
      <c r="AZ232" s="163"/>
      <c r="BA232" s="163"/>
      <c r="BB232" s="163"/>
      <c r="BC232" s="174"/>
    </row>
    <row r="233" spans="1:55" ht="50.25" customHeight="1">
      <c r="A233" s="293"/>
      <c r="B233" s="296"/>
      <c r="C233" s="287"/>
      <c r="D233" s="172" t="s">
        <v>2</v>
      </c>
      <c r="E233" s="163">
        <f t="shared" si="178"/>
        <v>2461.1981900000001</v>
      </c>
      <c r="F233" s="163">
        <f t="shared" si="178"/>
        <v>2461.1981900000001</v>
      </c>
      <c r="G233" s="163">
        <f t="shared" ref="G233:G234" si="181">F233*100/E233</f>
        <v>100</v>
      </c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3"/>
      <c r="AK233" s="163"/>
      <c r="AL233" s="163"/>
      <c r="AM233" s="163"/>
      <c r="AN233" s="163"/>
      <c r="AO233" s="163">
        <v>2461.1981900000001</v>
      </c>
      <c r="AP233" s="163"/>
      <c r="AQ233" s="163"/>
      <c r="AR233" s="163"/>
      <c r="AS233" s="163"/>
      <c r="AT233" s="163"/>
      <c r="AU233" s="163"/>
      <c r="AV233" s="163"/>
      <c r="AW233" s="163"/>
      <c r="AX233" s="163"/>
      <c r="AY233" s="163"/>
      <c r="AZ233" s="163">
        <v>2461.1981900000001</v>
      </c>
      <c r="BA233" s="163"/>
      <c r="BB233" s="163"/>
      <c r="BC233" s="174"/>
    </row>
    <row r="234" spans="1:55" ht="22.5" customHeight="1">
      <c r="A234" s="293"/>
      <c r="B234" s="296"/>
      <c r="C234" s="287"/>
      <c r="D234" s="224" t="s">
        <v>268</v>
      </c>
      <c r="E234" s="163">
        <f>H234+K234+N234+Q234+T234+W234+Z234+AE234+AJ234+AO234+AT234+AY234</f>
        <v>129.53675000000021</v>
      </c>
      <c r="F234" s="163">
        <f t="shared" si="178"/>
        <v>129.53675000000021</v>
      </c>
      <c r="G234" s="163">
        <f t="shared" si="181"/>
        <v>100</v>
      </c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>
        <v>2373.7060000000001</v>
      </c>
      <c r="AF234" s="163">
        <v>2373.7060000000001</v>
      </c>
      <c r="AG234" s="163"/>
      <c r="AH234" s="163"/>
      <c r="AI234" s="163"/>
      <c r="AJ234" s="163">
        <v>217.02894000000001</v>
      </c>
      <c r="AK234" s="163">
        <v>217.02894000000001</v>
      </c>
      <c r="AL234" s="163"/>
      <c r="AM234" s="163"/>
      <c r="AN234" s="163"/>
      <c r="AO234" s="163">
        <v>-2461.1981900000001</v>
      </c>
      <c r="AP234" s="163"/>
      <c r="AQ234" s="163"/>
      <c r="AR234" s="163"/>
      <c r="AS234" s="163"/>
      <c r="AT234" s="163"/>
      <c r="AU234" s="163"/>
      <c r="AV234" s="163"/>
      <c r="AW234" s="163"/>
      <c r="AX234" s="163"/>
      <c r="AY234" s="163"/>
      <c r="AZ234" s="163">
        <v>-2461.1981900000001</v>
      </c>
      <c r="BA234" s="163"/>
      <c r="BB234" s="163"/>
      <c r="BC234" s="174"/>
    </row>
    <row r="235" spans="1:55" ht="82.5" customHeight="1">
      <c r="A235" s="293"/>
      <c r="B235" s="296"/>
      <c r="C235" s="287"/>
      <c r="D235" s="224" t="s">
        <v>274</v>
      </c>
      <c r="E235" s="163">
        <f t="shared" si="178"/>
        <v>0</v>
      </c>
      <c r="F235" s="163">
        <f t="shared" si="178"/>
        <v>0</v>
      </c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3"/>
      <c r="AK235" s="163"/>
      <c r="AL235" s="163"/>
      <c r="AM235" s="163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3"/>
      <c r="AY235" s="163"/>
      <c r="AZ235" s="163"/>
      <c r="BA235" s="163"/>
      <c r="BB235" s="163"/>
      <c r="BC235" s="174"/>
    </row>
    <row r="236" spans="1:55" ht="22.5" customHeight="1">
      <c r="A236" s="293"/>
      <c r="B236" s="296"/>
      <c r="C236" s="287"/>
      <c r="D236" s="224" t="s">
        <v>269</v>
      </c>
      <c r="E236" s="163">
        <f t="shared" si="178"/>
        <v>0</v>
      </c>
      <c r="F236" s="163">
        <f t="shared" si="178"/>
        <v>0</v>
      </c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3"/>
      <c r="AK236" s="163"/>
      <c r="AL236" s="163"/>
      <c r="AM236" s="163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  <c r="AX236" s="163"/>
      <c r="AY236" s="163"/>
      <c r="AZ236" s="163"/>
      <c r="BA236" s="163"/>
      <c r="BB236" s="163"/>
      <c r="BC236" s="174"/>
    </row>
    <row r="237" spans="1:55" ht="31.2">
      <c r="A237" s="294"/>
      <c r="B237" s="297"/>
      <c r="C237" s="287"/>
      <c r="D237" s="228" t="s">
        <v>43</v>
      </c>
      <c r="E237" s="163">
        <f t="shared" si="178"/>
        <v>0</v>
      </c>
      <c r="F237" s="163">
        <f t="shared" si="178"/>
        <v>0</v>
      </c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3"/>
      <c r="AK237" s="163"/>
      <c r="AL237" s="163"/>
      <c r="AM237" s="163"/>
      <c r="AN237" s="163"/>
      <c r="AO237" s="163"/>
      <c r="AP237" s="163"/>
      <c r="AQ237" s="163"/>
      <c r="AR237" s="163"/>
      <c r="AS237" s="163"/>
      <c r="AT237" s="163"/>
      <c r="AU237" s="163"/>
      <c r="AV237" s="163"/>
      <c r="AW237" s="163"/>
      <c r="AX237" s="163"/>
      <c r="AY237" s="163"/>
      <c r="AZ237" s="163"/>
      <c r="BA237" s="163"/>
      <c r="BB237" s="163"/>
      <c r="BC237" s="174"/>
    </row>
    <row r="238" spans="1:55" ht="22.5" customHeight="1">
      <c r="A238" s="292" t="s">
        <v>449</v>
      </c>
      <c r="B238" s="295" t="s">
        <v>521</v>
      </c>
      <c r="C238" s="287" t="s">
        <v>298</v>
      </c>
      <c r="D238" s="150" t="s">
        <v>41</v>
      </c>
      <c r="E238" s="163">
        <f t="shared" ref="E238:E240" si="182">H238+K238+N238+Q238+T238+W238+Z238+AE238+AJ238+AO238+AT238+AY238</f>
        <v>4076.54772</v>
      </c>
      <c r="F238" s="163">
        <f t="shared" ref="F238:F265" si="183">I238+L238+O238+R238+U238+X238+AA238+AF238+AK238+AP238+AU238+AZ238</f>
        <v>4076.54772</v>
      </c>
      <c r="G238" s="163">
        <f t="shared" ref="G238" si="184">F238*100/E238</f>
        <v>100</v>
      </c>
      <c r="H238" s="163">
        <f>H239+H240+H241+H243+H244</f>
        <v>0</v>
      </c>
      <c r="I238" s="163">
        <f t="shared" ref="I238:BA238" si="185">I239+I240+I241+I243+I244</f>
        <v>0</v>
      </c>
      <c r="J238" s="163">
        <f t="shared" si="185"/>
        <v>0</v>
      </c>
      <c r="K238" s="163">
        <f t="shared" si="185"/>
        <v>0</v>
      </c>
      <c r="L238" s="163">
        <f t="shared" si="185"/>
        <v>0</v>
      </c>
      <c r="M238" s="163">
        <f t="shared" si="185"/>
        <v>0</v>
      </c>
      <c r="N238" s="163">
        <f t="shared" si="185"/>
        <v>0</v>
      </c>
      <c r="O238" s="163">
        <f t="shared" si="185"/>
        <v>0</v>
      </c>
      <c r="P238" s="163">
        <f t="shared" si="185"/>
        <v>0</v>
      </c>
      <c r="Q238" s="163">
        <f t="shared" si="185"/>
        <v>0</v>
      </c>
      <c r="R238" s="163">
        <f t="shared" si="185"/>
        <v>0</v>
      </c>
      <c r="S238" s="163">
        <f t="shared" si="185"/>
        <v>0</v>
      </c>
      <c r="T238" s="163">
        <f t="shared" si="185"/>
        <v>0</v>
      </c>
      <c r="U238" s="163">
        <f t="shared" si="185"/>
        <v>0</v>
      </c>
      <c r="V238" s="163">
        <f t="shared" si="185"/>
        <v>0</v>
      </c>
      <c r="W238" s="163">
        <f t="shared" si="185"/>
        <v>0</v>
      </c>
      <c r="X238" s="163">
        <f t="shared" si="185"/>
        <v>0</v>
      </c>
      <c r="Y238" s="163">
        <f t="shared" si="185"/>
        <v>0</v>
      </c>
      <c r="Z238" s="163">
        <f t="shared" si="185"/>
        <v>0</v>
      </c>
      <c r="AA238" s="163">
        <f t="shared" si="185"/>
        <v>0</v>
      </c>
      <c r="AB238" s="163">
        <f t="shared" si="185"/>
        <v>0</v>
      </c>
      <c r="AC238" s="163">
        <f t="shared" si="185"/>
        <v>0</v>
      </c>
      <c r="AD238" s="163">
        <f t="shared" si="185"/>
        <v>0</v>
      </c>
      <c r="AE238" s="163">
        <f t="shared" si="185"/>
        <v>0</v>
      </c>
      <c r="AF238" s="163">
        <f t="shared" si="185"/>
        <v>0</v>
      </c>
      <c r="AG238" s="163">
        <f t="shared" si="185"/>
        <v>0</v>
      </c>
      <c r="AH238" s="163">
        <f t="shared" si="185"/>
        <v>0</v>
      </c>
      <c r="AI238" s="163">
        <f t="shared" si="185"/>
        <v>0</v>
      </c>
      <c r="AJ238" s="163">
        <f t="shared" si="185"/>
        <v>0</v>
      </c>
      <c r="AK238" s="163">
        <f t="shared" si="185"/>
        <v>0</v>
      </c>
      <c r="AL238" s="163">
        <f t="shared" si="185"/>
        <v>0</v>
      </c>
      <c r="AM238" s="163">
        <f t="shared" si="185"/>
        <v>0</v>
      </c>
      <c r="AN238" s="163">
        <f t="shared" si="185"/>
        <v>0</v>
      </c>
      <c r="AO238" s="163">
        <f t="shared" si="185"/>
        <v>0</v>
      </c>
      <c r="AP238" s="163">
        <f t="shared" si="185"/>
        <v>0</v>
      </c>
      <c r="AQ238" s="163">
        <f t="shared" si="185"/>
        <v>0</v>
      </c>
      <c r="AR238" s="163">
        <f t="shared" si="185"/>
        <v>0</v>
      </c>
      <c r="AS238" s="163">
        <f t="shared" si="185"/>
        <v>0</v>
      </c>
      <c r="AT238" s="163">
        <f t="shared" si="185"/>
        <v>4076.54772</v>
      </c>
      <c r="AU238" s="163">
        <f t="shared" si="185"/>
        <v>4076.54772</v>
      </c>
      <c r="AV238" s="163">
        <f t="shared" si="185"/>
        <v>0</v>
      </c>
      <c r="AW238" s="163">
        <f t="shared" si="185"/>
        <v>0</v>
      </c>
      <c r="AX238" s="163">
        <f t="shared" si="185"/>
        <v>0</v>
      </c>
      <c r="AY238" s="163">
        <f t="shared" si="185"/>
        <v>0</v>
      </c>
      <c r="AZ238" s="163">
        <f t="shared" si="185"/>
        <v>0</v>
      </c>
      <c r="BA238" s="163">
        <f t="shared" si="185"/>
        <v>0</v>
      </c>
      <c r="BB238" s="163"/>
      <c r="BC238" s="174"/>
    </row>
    <row r="239" spans="1:55" ht="32.25" customHeight="1">
      <c r="A239" s="293"/>
      <c r="B239" s="296"/>
      <c r="C239" s="287"/>
      <c r="D239" s="148" t="s">
        <v>37</v>
      </c>
      <c r="E239" s="163">
        <f t="shared" si="182"/>
        <v>0</v>
      </c>
      <c r="F239" s="163">
        <f t="shared" si="183"/>
        <v>0</v>
      </c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3"/>
      <c r="AK239" s="163"/>
      <c r="AL239" s="163"/>
      <c r="AM239" s="163"/>
      <c r="AN239" s="163"/>
      <c r="AO239" s="163"/>
      <c r="AP239" s="163"/>
      <c r="AQ239" s="163"/>
      <c r="AR239" s="163"/>
      <c r="AS239" s="163"/>
      <c r="AT239" s="163"/>
      <c r="AU239" s="163"/>
      <c r="AV239" s="163"/>
      <c r="AW239" s="163"/>
      <c r="AX239" s="163"/>
      <c r="AY239" s="163"/>
      <c r="AZ239" s="163"/>
      <c r="BA239" s="163"/>
      <c r="BB239" s="163"/>
      <c r="BC239" s="174"/>
    </row>
    <row r="240" spans="1:55" ht="50.25" customHeight="1">
      <c r="A240" s="293"/>
      <c r="B240" s="296"/>
      <c r="C240" s="287"/>
      <c r="D240" s="172" t="s">
        <v>2</v>
      </c>
      <c r="E240" s="163">
        <f t="shared" si="182"/>
        <v>3872.7203300000001</v>
      </c>
      <c r="F240" s="163">
        <f t="shared" si="183"/>
        <v>3872.7203300000001</v>
      </c>
      <c r="G240" s="163">
        <f t="shared" ref="G240:G241" si="186">F240*100/E240</f>
        <v>100</v>
      </c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  <c r="AE240" s="209"/>
      <c r="AF240" s="163"/>
      <c r="AG240" s="163"/>
      <c r="AH240" s="163"/>
      <c r="AI240" s="163"/>
      <c r="AJ240" s="209"/>
      <c r="AK240" s="163"/>
      <c r="AL240" s="163"/>
      <c r="AM240" s="163"/>
      <c r="AN240" s="163"/>
      <c r="AO240" s="209"/>
      <c r="AP240" s="163"/>
      <c r="AQ240" s="163"/>
      <c r="AR240" s="163"/>
      <c r="AS240" s="163"/>
      <c r="AT240" s="209">
        <v>3872.7203300000001</v>
      </c>
      <c r="AU240" s="209">
        <v>3872.7203300000001</v>
      </c>
      <c r="AV240" s="163"/>
      <c r="AW240" s="163"/>
      <c r="AX240" s="163"/>
      <c r="AY240" s="163"/>
      <c r="AZ240" s="163"/>
      <c r="BA240" s="163"/>
      <c r="BB240" s="163"/>
      <c r="BC240" s="174"/>
    </row>
    <row r="241" spans="1:55" ht="22.5" customHeight="1">
      <c r="A241" s="293"/>
      <c r="B241" s="296"/>
      <c r="C241" s="287"/>
      <c r="D241" s="224" t="s">
        <v>268</v>
      </c>
      <c r="E241" s="163">
        <f>H241+K241+N241+Q241+T241+W241+Z241+AE241+AJ241+AO241+AT241+AY241</f>
        <v>203.82739000000001</v>
      </c>
      <c r="F241" s="163">
        <f t="shared" si="183"/>
        <v>203.82739000000001</v>
      </c>
      <c r="G241" s="163">
        <f t="shared" si="186"/>
        <v>100</v>
      </c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  <c r="AE241" s="209"/>
      <c r="AF241" s="163"/>
      <c r="AG241" s="163"/>
      <c r="AH241" s="163"/>
      <c r="AI241" s="163"/>
      <c r="AJ241" s="209"/>
      <c r="AK241" s="163"/>
      <c r="AL241" s="163"/>
      <c r="AM241" s="163"/>
      <c r="AN241" s="163"/>
      <c r="AO241" s="209"/>
      <c r="AP241" s="163"/>
      <c r="AQ241" s="163"/>
      <c r="AR241" s="163"/>
      <c r="AS241" s="163"/>
      <c r="AT241" s="209">
        <v>203.82739000000001</v>
      </c>
      <c r="AU241" s="209">
        <v>203.82739000000001</v>
      </c>
      <c r="AV241" s="163"/>
      <c r="AW241" s="163"/>
      <c r="AX241" s="163"/>
      <c r="AY241" s="163"/>
      <c r="AZ241" s="163"/>
      <c r="BA241" s="163"/>
      <c r="BB241" s="163"/>
      <c r="BC241" s="174"/>
    </row>
    <row r="242" spans="1:55" ht="82.5" customHeight="1">
      <c r="A242" s="293"/>
      <c r="B242" s="296"/>
      <c r="C242" s="287"/>
      <c r="D242" s="224" t="s">
        <v>274</v>
      </c>
      <c r="E242" s="163">
        <f t="shared" ref="E242:E247" si="187">H242+K242+N242+Q242+T242+W242+Z242+AE242+AJ242+AO242+AT242+AY242</f>
        <v>0</v>
      </c>
      <c r="F242" s="163">
        <f t="shared" si="183"/>
        <v>0</v>
      </c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  <c r="AE242" s="163"/>
      <c r="AF242" s="163"/>
      <c r="AG242" s="163"/>
      <c r="AH242" s="163"/>
      <c r="AI242" s="163"/>
      <c r="AJ242" s="163"/>
      <c r="AK242" s="163"/>
      <c r="AL242" s="163"/>
      <c r="AM242" s="163"/>
      <c r="AN242" s="163"/>
      <c r="AO242" s="163"/>
      <c r="AP242" s="163"/>
      <c r="AQ242" s="163"/>
      <c r="AR242" s="163"/>
      <c r="AS242" s="163"/>
      <c r="AT242" s="163"/>
      <c r="AU242" s="163"/>
      <c r="AV242" s="163"/>
      <c r="AW242" s="163"/>
      <c r="AX242" s="163"/>
      <c r="AY242" s="163"/>
      <c r="AZ242" s="163"/>
      <c r="BA242" s="163"/>
      <c r="BB242" s="163"/>
      <c r="BC242" s="174"/>
    </row>
    <row r="243" spans="1:55" ht="22.5" customHeight="1">
      <c r="A243" s="293"/>
      <c r="B243" s="296"/>
      <c r="C243" s="287"/>
      <c r="D243" s="224" t="s">
        <v>269</v>
      </c>
      <c r="E243" s="163">
        <f t="shared" si="187"/>
        <v>0</v>
      </c>
      <c r="F243" s="163">
        <f t="shared" si="183"/>
        <v>0</v>
      </c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3"/>
      <c r="AK243" s="163"/>
      <c r="AL243" s="163"/>
      <c r="AM243" s="163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  <c r="BA243" s="163"/>
      <c r="BB243" s="163"/>
      <c r="BC243" s="174"/>
    </row>
    <row r="244" spans="1:55" ht="31.2">
      <c r="A244" s="294"/>
      <c r="B244" s="297"/>
      <c r="C244" s="287"/>
      <c r="D244" s="228" t="s">
        <v>43</v>
      </c>
      <c r="E244" s="163">
        <f t="shared" si="187"/>
        <v>0</v>
      </c>
      <c r="F244" s="163">
        <f t="shared" si="183"/>
        <v>0</v>
      </c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3"/>
      <c r="AK244" s="163"/>
      <c r="AL244" s="163"/>
      <c r="AM244" s="163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  <c r="BA244" s="163"/>
      <c r="BB244" s="163"/>
      <c r="BC244" s="174"/>
    </row>
    <row r="245" spans="1:55" ht="22.5" customHeight="1">
      <c r="A245" s="292" t="s">
        <v>450</v>
      </c>
      <c r="B245" s="295" t="s">
        <v>522</v>
      </c>
      <c r="C245" s="287" t="s">
        <v>298</v>
      </c>
      <c r="D245" s="150" t="s">
        <v>41</v>
      </c>
      <c r="E245" s="163">
        <f t="shared" si="187"/>
        <v>2778.5079999999998</v>
      </c>
      <c r="F245" s="163">
        <f t="shared" si="183"/>
        <v>2778.5079999999998</v>
      </c>
      <c r="G245" s="163">
        <f t="shared" ref="G245" si="188">F245*100/E245</f>
        <v>100</v>
      </c>
      <c r="H245" s="163">
        <f>H246+H247+H248+H250+H251</f>
        <v>0</v>
      </c>
      <c r="I245" s="163">
        <f t="shared" ref="I245:BA245" si="189">I246+I247+I248+I250+I251</f>
        <v>0</v>
      </c>
      <c r="J245" s="163">
        <f t="shared" si="189"/>
        <v>0</v>
      </c>
      <c r="K245" s="163">
        <f t="shared" si="189"/>
        <v>0</v>
      </c>
      <c r="L245" s="163">
        <f t="shared" si="189"/>
        <v>0</v>
      </c>
      <c r="M245" s="163">
        <f t="shared" si="189"/>
        <v>0</v>
      </c>
      <c r="N245" s="163">
        <f t="shared" si="189"/>
        <v>0</v>
      </c>
      <c r="O245" s="163">
        <f t="shared" si="189"/>
        <v>0</v>
      </c>
      <c r="P245" s="163">
        <f t="shared" si="189"/>
        <v>0</v>
      </c>
      <c r="Q245" s="163">
        <f t="shared" si="189"/>
        <v>0</v>
      </c>
      <c r="R245" s="163">
        <f t="shared" si="189"/>
        <v>0</v>
      </c>
      <c r="S245" s="163">
        <f t="shared" si="189"/>
        <v>0</v>
      </c>
      <c r="T245" s="163">
        <f t="shared" si="189"/>
        <v>0</v>
      </c>
      <c r="U245" s="163">
        <f t="shared" si="189"/>
        <v>0</v>
      </c>
      <c r="V245" s="163">
        <f t="shared" si="189"/>
        <v>0</v>
      </c>
      <c r="W245" s="163">
        <f t="shared" si="189"/>
        <v>0</v>
      </c>
      <c r="X245" s="163">
        <f t="shared" si="189"/>
        <v>0</v>
      </c>
      <c r="Y245" s="163">
        <f t="shared" si="189"/>
        <v>0</v>
      </c>
      <c r="Z245" s="163">
        <f t="shared" si="189"/>
        <v>2730.0200399999999</v>
      </c>
      <c r="AA245" s="163">
        <f t="shared" si="189"/>
        <v>2730.0200399999999</v>
      </c>
      <c r="AB245" s="163">
        <f t="shared" si="189"/>
        <v>0</v>
      </c>
      <c r="AC245" s="163">
        <f t="shared" si="189"/>
        <v>0</v>
      </c>
      <c r="AD245" s="163">
        <f t="shared" si="189"/>
        <v>0</v>
      </c>
      <c r="AE245" s="163">
        <f t="shared" si="189"/>
        <v>48.48795999999993</v>
      </c>
      <c r="AF245" s="163">
        <f t="shared" si="189"/>
        <v>48.48795999999993</v>
      </c>
      <c r="AG245" s="163">
        <f t="shared" si="189"/>
        <v>0</v>
      </c>
      <c r="AH245" s="163">
        <f t="shared" si="189"/>
        <v>0</v>
      </c>
      <c r="AI245" s="163">
        <f t="shared" si="189"/>
        <v>0</v>
      </c>
      <c r="AJ245" s="163">
        <f t="shared" si="189"/>
        <v>0</v>
      </c>
      <c r="AK245" s="163">
        <f t="shared" si="189"/>
        <v>0</v>
      </c>
      <c r="AL245" s="163">
        <f t="shared" si="189"/>
        <v>0</v>
      </c>
      <c r="AM245" s="163">
        <f t="shared" si="189"/>
        <v>0</v>
      </c>
      <c r="AN245" s="163">
        <f t="shared" si="189"/>
        <v>0</v>
      </c>
      <c r="AO245" s="163">
        <f t="shared" si="189"/>
        <v>0</v>
      </c>
      <c r="AP245" s="163">
        <f t="shared" si="189"/>
        <v>0</v>
      </c>
      <c r="AQ245" s="163">
        <f t="shared" si="189"/>
        <v>0</v>
      </c>
      <c r="AR245" s="163">
        <f t="shared" si="189"/>
        <v>0</v>
      </c>
      <c r="AS245" s="163">
        <f t="shared" si="189"/>
        <v>0</v>
      </c>
      <c r="AT245" s="163">
        <f t="shared" si="189"/>
        <v>0</v>
      </c>
      <c r="AU245" s="163">
        <f t="shared" si="189"/>
        <v>0</v>
      </c>
      <c r="AV245" s="163">
        <f t="shared" si="189"/>
        <v>0</v>
      </c>
      <c r="AW245" s="163">
        <f t="shared" si="189"/>
        <v>0</v>
      </c>
      <c r="AX245" s="163">
        <f t="shared" si="189"/>
        <v>0</v>
      </c>
      <c r="AY245" s="163">
        <f t="shared" si="189"/>
        <v>0</v>
      </c>
      <c r="AZ245" s="163">
        <f t="shared" si="189"/>
        <v>0</v>
      </c>
      <c r="BA245" s="163">
        <f t="shared" si="189"/>
        <v>0</v>
      </c>
      <c r="BB245" s="163"/>
      <c r="BC245" s="174"/>
    </row>
    <row r="246" spans="1:55" ht="32.25" customHeight="1">
      <c r="A246" s="293"/>
      <c r="B246" s="296"/>
      <c r="C246" s="287"/>
      <c r="D246" s="148" t="s">
        <v>37</v>
      </c>
      <c r="E246" s="163">
        <f t="shared" si="187"/>
        <v>0</v>
      </c>
      <c r="F246" s="163">
        <f t="shared" si="183"/>
        <v>0</v>
      </c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  <c r="AB246" s="163"/>
      <c r="AC246" s="163"/>
      <c r="AD246" s="163"/>
      <c r="AE246" s="163"/>
      <c r="AF246" s="163"/>
      <c r="AG246" s="163"/>
      <c r="AH246" s="163"/>
      <c r="AI246" s="163"/>
      <c r="AJ246" s="163"/>
      <c r="AK246" s="163"/>
      <c r="AL246" s="163"/>
      <c r="AM246" s="163"/>
      <c r="AN246" s="163"/>
      <c r="AO246" s="163"/>
      <c r="AP246" s="163"/>
      <c r="AQ246" s="163"/>
      <c r="AR246" s="163"/>
      <c r="AS246" s="163"/>
      <c r="AT246" s="163"/>
      <c r="AU246" s="163"/>
      <c r="AV246" s="163"/>
      <c r="AW246" s="163"/>
      <c r="AX246" s="163"/>
      <c r="AY246" s="163"/>
      <c r="AZ246" s="163"/>
      <c r="BA246" s="163"/>
      <c r="BB246" s="163"/>
      <c r="BC246" s="174"/>
    </row>
    <row r="247" spans="1:55" ht="50.25" customHeight="1">
      <c r="A247" s="293"/>
      <c r="B247" s="296"/>
      <c r="C247" s="287"/>
      <c r="D247" s="172" t="s">
        <v>2</v>
      </c>
      <c r="E247" s="163">
        <f t="shared" si="187"/>
        <v>2639.5826000000002</v>
      </c>
      <c r="F247" s="163">
        <f t="shared" si="183"/>
        <v>2639.5826000000002</v>
      </c>
      <c r="G247" s="163">
        <f t="shared" ref="G247:G248" si="190">F247*100/E247</f>
        <v>100</v>
      </c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  <c r="AB247" s="163"/>
      <c r="AC247" s="163"/>
      <c r="AD247" s="163"/>
      <c r="AE247" s="163"/>
      <c r="AF247" s="163"/>
      <c r="AG247" s="163"/>
      <c r="AH247" s="163"/>
      <c r="AI247" s="163"/>
      <c r="AJ247" s="163"/>
      <c r="AK247" s="163"/>
      <c r="AL247" s="163"/>
      <c r="AM247" s="163"/>
      <c r="AN247" s="163"/>
      <c r="AO247" s="163">
        <v>2639.5826000000002</v>
      </c>
      <c r="AP247" s="163"/>
      <c r="AQ247" s="163"/>
      <c r="AR247" s="163"/>
      <c r="AS247" s="163"/>
      <c r="AT247" s="163"/>
      <c r="AU247" s="163"/>
      <c r="AV247" s="163"/>
      <c r="AW247" s="163"/>
      <c r="AX247" s="163"/>
      <c r="AY247" s="163"/>
      <c r="AZ247" s="163">
        <v>2639.5826000000002</v>
      </c>
      <c r="BA247" s="163"/>
      <c r="BB247" s="163"/>
      <c r="BC247" s="174"/>
    </row>
    <row r="248" spans="1:55" ht="22.5" customHeight="1">
      <c r="A248" s="293"/>
      <c r="B248" s="296"/>
      <c r="C248" s="287"/>
      <c r="D248" s="224" t="s">
        <v>268</v>
      </c>
      <c r="E248" s="163">
        <f>H248+K248+N248+Q248+T248+W248+Z248+AE248+AJ248+AO248+AT248+AY248</f>
        <v>138.92539999999963</v>
      </c>
      <c r="F248" s="163">
        <f t="shared" si="183"/>
        <v>138.92539999999963</v>
      </c>
      <c r="G248" s="163">
        <f t="shared" si="190"/>
        <v>100</v>
      </c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>
        <v>2730.0200399999999</v>
      </c>
      <c r="AA248" s="163">
        <v>2730.0200399999999</v>
      </c>
      <c r="AB248" s="163"/>
      <c r="AC248" s="163"/>
      <c r="AD248" s="163"/>
      <c r="AE248" s="163">
        <f>2778.508-2730.02004</f>
        <v>48.48795999999993</v>
      </c>
      <c r="AF248" s="163">
        <f>2778.508-2730.02004</f>
        <v>48.48795999999993</v>
      </c>
      <c r="AG248" s="163"/>
      <c r="AH248" s="163"/>
      <c r="AI248" s="163"/>
      <c r="AJ248" s="163"/>
      <c r="AK248" s="163"/>
      <c r="AL248" s="163"/>
      <c r="AM248" s="163"/>
      <c r="AN248" s="163"/>
      <c r="AO248" s="163">
        <v>-2639.5826000000002</v>
      </c>
      <c r="AP248" s="163"/>
      <c r="AQ248" s="163"/>
      <c r="AR248" s="163"/>
      <c r="AS248" s="163"/>
      <c r="AT248" s="163"/>
      <c r="AU248" s="163"/>
      <c r="AV248" s="163"/>
      <c r="AW248" s="163"/>
      <c r="AX248" s="163"/>
      <c r="AY248" s="163"/>
      <c r="AZ248" s="163">
        <v>-2639.5826000000002</v>
      </c>
      <c r="BA248" s="163"/>
      <c r="BB248" s="163"/>
      <c r="BC248" s="174"/>
    </row>
    <row r="249" spans="1:55" ht="82.5" customHeight="1">
      <c r="A249" s="293"/>
      <c r="B249" s="296"/>
      <c r="C249" s="287"/>
      <c r="D249" s="224" t="s">
        <v>274</v>
      </c>
      <c r="E249" s="163">
        <f t="shared" ref="E249:E254" si="191">H249+K249+N249+Q249+T249+W249+Z249+AE249+AJ249+AO249+AT249+AY249</f>
        <v>0</v>
      </c>
      <c r="F249" s="163">
        <f t="shared" si="183"/>
        <v>0</v>
      </c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163"/>
      <c r="AG249" s="163"/>
      <c r="AH249" s="163"/>
      <c r="AI249" s="163"/>
      <c r="AJ249" s="163"/>
      <c r="AK249" s="163"/>
      <c r="AL249" s="163"/>
      <c r="AM249" s="163"/>
      <c r="AN249" s="163"/>
      <c r="AO249" s="163"/>
      <c r="AP249" s="163"/>
      <c r="AQ249" s="163"/>
      <c r="AR249" s="163"/>
      <c r="AS249" s="163"/>
      <c r="AT249" s="163"/>
      <c r="AU249" s="163"/>
      <c r="AV249" s="163"/>
      <c r="AW249" s="163"/>
      <c r="AX249" s="163"/>
      <c r="AY249" s="163"/>
      <c r="AZ249" s="163"/>
      <c r="BA249" s="163"/>
      <c r="BB249" s="163"/>
      <c r="BC249" s="174"/>
    </row>
    <row r="250" spans="1:55" ht="22.5" customHeight="1">
      <c r="A250" s="293"/>
      <c r="B250" s="296"/>
      <c r="C250" s="287"/>
      <c r="D250" s="224" t="s">
        <v>269</v>
      </c>
      <c r="E250" s="163">
        <f t="shared" si="191"/>
        <v>0</v>
      </c>
      <c r="F250" s="163">
        <f t="shared" si="183"/>
        <v>0</v>
      </c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3"/>
      <c r="AY250" s="163"/>
      <c r="AZ250" s="163"/>
      <c r="BA250" s="163"/>
      <c r="BB250" s="163"/>
      <c r="BC250" s="174"/>
    </row>
    <row r="251" spans="1:55" ht="31.2">
      <c r="A251" s="294"/>
      <c r="B251" s="297"/>
      <c r="C251" s="287"/>
      <c r="D251" s="228" t="s">
        <v>43</v>
      </c>
      <c r="E251" s="163">
        <f t="shared" si="191"/>
        <v>0</v>
      </c>
      <c r="F251" s="163">
        <f t="shared" si="183"/>
        <v>0</v>
      </c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  <c r="AE251" s="163"/>
      <c r="AF251" s="163"/>
      <c r="AG251" s="163"/>
      <c r="AH251" s="163"/>
      <c r="AI251" s="163"/>
      <c r="AJ251" s="163"/>
      <c r="AK251" s="163"/>
      <c r="AL251" s="163"/>
      <c r="AM251" s="163"/>
      <c r="AN251" s="163"/>
      <c r="AO251" s="163"/>
      <c r="AP251" s="163"/>
      <c r="AQ251" s="163"/>
      <c r="AR251" s="163"/>
      <c r="AS251" s="163"/>
      <c r="AT251" s="163"/>
      <c r="AU251" s="163"/>
      <c r="AV251" s="163"/>
      <c r="AW251" s="163"/>
      <c r="AX251" s="163"/>
      <c r="AY251" s="163"/>
      <c r="AZ251" s="163"/>
      <c r="BA251" s="163"/>
      <c r="BB251" s="163"/>
      <c r="BC251" s="174"/>
    </row>
    <row r="252" spans="1:55" ht="22.5" customHeight="1">
      <c r="A252" s="292" t="s">
        <v>451</v>
      </c>
      <c r="B252" s="295" t="s">
        <v>523</v>
      </c>
      <c r="C252" s="287" t="s">
        <v>298</v>
      </c>
      <c r="D252" s="150" t="s">
        <v>41</v>
      </c>
      <c r="E252" s="163">
        <f t="shared" si="191"/>
        <v>3706.6327000000001</v>
      </c>
      <c r="F252" s="163">
        <f t="shared" si="183"/>
        <v>3706.6327000000001</v>
      </c>
      <c r="G252" s="163">
        <f t="shared" ref="G252" si="192">F252*100/E252</f>
        <v>100</v>
      </c>
      <c r="H252" s="163">
        <f>H253+H254+H255+H257+H258</f>
        <v>0</v>
      </c>
      <c r="I252" s="163">
        <f t="shared" ref="I252:BA252" si="193">I253+I254+I255+I257+I258</f>
        <v>0</v>
      </c>
      <c r="J252" s="163">
        <f t="shared" si="193"/>
        <v>0</v>
      </c>
      <c r="K252" s="163">
        <f t="shared" si="193"/>
        <v>0</v>
      </c>
      <c r="L252" s="163">
        <f t="shared" si="193"/>
        <v>0</v>
      </c>
      <c r="M252" s="163">
        <f t="shared" si="193"/>
        <v>0</v>
      </c>
      <c r="N252" s="163">
        <f t="shared" si="193"/>
        <v>0</v>
      </c>
      <c r="O252" s="163">
        <f t="shared" si="193"/>
        <v>0</v>
      </c>
      <c r="P252" s="163">
        <f t="shared" si="193"/>
        <v>0</v>
      </c>
      <c r="Q252" s="163">
        <f t="shared" si="193"/>
        <v>0</v>
      </c>
      <c r="R252" s="163">
        <f t="shared" si="193"/>
        <v>0</v>
      </c>
      <c r="S252" s="163">
        <f t="shared" si="193"/>
        <v>0</v>
      </c>
      <c r="T252" s="163">
        <f t="shared" si="193"/>
        <v>0</v>
      </c>
      <c r="U252" s="163">
        <f t="shared" si="193"/>
        <v>0</v>
      </c>
      <c r="V252" s="163">
        <f t="shared" si="193"/>
        <v>0</v>
      </c>
      <c r="W252" s="163">
        <f t="shared" si="193"/>
        <v>0</v>
      </c>
      <c r="X252" s="163">
        <f t="shared" si="193"/>
        <v>0</v>
      </c>
      <c r="Y252" s="163">
        <f t="shared" si="193"/>
        <v>0</v>
      </c>
      <c r="Z252" s="163">
        <f t="shared" si="193"/>
        <v>0</v>
      </c>
      <c r="AA252" s="163">
        <f t="shared" si="193"/>
        <v>0</v>
      </c>
      <c r="AB252" s="163">
        <f t="shared" si="193"/>
        <v>0</v>
      </c>
      <c r="AC252" s="163">
        <f t="shared" si="193"/>
        <v>0</v>
      </c>
      <c r="AD252" s="163">
        <f t="shared" si="193"/>
        <v>0</v>
      </c>
      <c r="AE252" s="163">
        <f t="shared" si="193"/>
        <v>3706.6327000000001</v>
      </c>
      <c r="AF252" s="163">
        <f t="shared" si="193"/>
        <v>3706.6327000000001</v>
      </c>
      <c r="AG252" s="163">
        <f t="shared" si="193"/>
        <v>0</v>
      </c>
      <c r="AH252" s="163">
        <f t="shared" si="193"/>
        <v>0</v>
      </c>
      <c r="AI252" s="163">
        <f t="shared" si="193"/>
        <v>0</v>
      </c>
      <c r="AJ252" s="163">
        <f t="shared" si="193"/>
        <v>0</v>
      </c>
      <c r="AK252" s="163">
        <f t="shared" si="193"/>
        <v>0</v>
      </c>
      <c r="AL252" s="163">
        <f t="shared" si="193"/>
        <v>0</v>
      </c>
      <c r="AM252" s="163">
        <f t="shared" si="193"/>
        <v>0</v>
      </c>
      <c r="AN252" s="163">
        <f t="shared" si="193"/>
        <v>0</v>
      </c>
      <c r="AO252" s="163">
        <f t="shared" si="193"/>
        <v>0</v>
      </c>
      <c r="AP252" s="163">
        <f t="shared" si="193"/>
        <v>0</v>
      </c>
      <c r="AQ252" s="163">
        <f t="shared" si="193"/>
        <v>0</v>
      </c>
      <c r="AR252" s="163">
        <f t="shared" si="193"/>
        <v>0</v>
      </c>
      <c r="AS252" s="163">
        <f t="shared" si="193"/>
        <v>0</v>
      </c>
      <c r="AT252" s="163">
        <f t="shared" si="193"/>
        <v>0</v>
      </c>
      <c r="AU252" s="163">
        <f t="shared" si="193"/>
        <v>0</v>
      </c>
      <c r="AV252" s="163">
        <f t="shared" si="193"/>
        <v>0</v>
      </c>
      <c r="AW252" s="163">
        <f t="shared" si="193"/>
        <v>0</v>
      </c>
      <c r="AX252" s="163">
        <f t="shared" si="193"/>
        <v>0</v>
      </c>
      <c r="AY252" s="163">
        <f t="shared" si="193"/>
        <v>0</v>
      </c>
      <c r="AZ252" s="163">
        <f t="shared" si="193"/>
        <v>0</v>
      </c>
      <c r="BA252" s="163">
        <f t="shared" si="193"/>
        <v>0</v>
      </c>
      <c r="BB252" s="163"/>
      <c r="BC252" s="174"/>
    </row>
    <row r="253" spans="1:55" ht="32.25" customHeight="1">
      <c r="A253" s="293"/>
      <c r="B253" s="296"/>
      <c r="C253" s="287"/>
      <c r="D253" s="148" t="s">
        <v>37</v>
      </c>
      <c r="E253" s="163">
        <f t="shared" si="191"/>
        <v>0</v>
      </c>
      <c r="F253" s="163">
        <f t="shared" si="183"/>
        <v>0</v>
      </c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3"/>
      <c r="AK253" s="163"/>
      <c r="AL253" s="163"/>
      <c r="AM253" s="163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  <c r="AX253" s="163"/>
      <c r="AY253" s="163"/>
      <c r="AZ253" s="163"/>
      <c r="BA253" s="163"/>
      <c r="BB253" s="163"/>
      <c r="BC253" s="174"/>
    </row>
    <row r="254" spans="1:55" ht="50.25" customHeight="1">
      <c r="A254" s="293"/>
      <c r="B254" s="296"/>
      <c r="C254" s="287"/>
      <c r="D254" s="172" t="s">
        <v>2</v>
      </c>
      <c r="E254" s="163">
        <f t="shared" si="191"/>
        <v>3521.30107</v>
      </c>
      <c r="F254" s="163">
        <f t="shared" si="183"/>
        <v>3521.30107</v>
      </c>
      <c r="G254" s="163">
        <f t="shared" ref="G254:G255" si="194">F254*100/E254</f>
        <v>100</v>
      </c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3"/>
      <c r="AK254" s="163"/>
      <c r="AL254" s="163"/>
      <c r="AM254" s="163"/>
      <c r="AN254" s="163"/>
      <c r="AO254" s="163">
        <v>3521.30107</v>
      </c>
      <c r="AP254" s="163"/>
      <c r="AQ254" s="163"/>
      <c r="AR254" s="163"/>
      <c r="AS254" s="163"/>
      <c r="AT254" s="163"/>
      <c r="AU254" s="163"/>
      <c r="AV254" s="163"/>
      <c r="AW254" s="163"/>
      <c r="AX254" s="163"/>
      <c r="AY254" s="163"/>
      <c r="AZ254" s="163">
        <v>3521.30107</v>
      </c>
      <c r="BA254" s="163"/>
      <c r="BB254" s="163"/>
      <c r="BC254" s="174"/>
    </row>
    <row r="255" spans="1:55" ht="22.5" customHeight="1">
      <c r="A255" s="293"/>
      <c r="B255" s="296"/>
      <c r="C255" s="287"/>
      <c r="D255" s="224" t="s">
        <v>268</v>
      </c>
      <c r="E255" s="201">
        <f>H255+K255+N255+Q255+T255+W255+Z255+AE255+AJ255+AO255+AT255+AY255</f>
        <v>185.33163000000013</v>
      </c>
      <c r="F255" s="201">
        <f t="shared" si="183"/>
        <v>185.33163000000013</v>
      </c>
      <c r="G255" s="163">
        <f t="shared" si="194"/>
        <v>100.00000000000001</v>
      </c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>
        <f>3725.259-18.6263</f>
        <v>3706.6327000000001</v>
      </c>
      <c r="AF255" s="163">
        <f>3725.259-18.6263</f>
        <v>3706.6327000000001</v>
      </c>
      <c r="AG255" s="163"/>
      <c r="AH255" s="163"/>
      <c r="AI255" s="163"/>
      <c r="AJ255" s="163"/>
      <c r="AK255" s="163"/>
      <c r="AL255" s="163"/>
      <c r="AM255" s="163"/>
      <c r="AN255" s="163"/>
      <c r="AO255" s="163">
        <v>-3521.30107</v>
      </c>
      <c r="AP255" s="163"/>
      <c r="AQ255" s="163"/>
      <c r="AR255" s="163"/>
      <c r="AS255" s="163"/>
      <c r="AT255" s="163"/>
      <c r="AU255" s="163"/>
      <c r="AV255" s="163"/>
      <c r="AW255" s="163"/>
      <c r="AX255" s="163"/>
      <c r="AY255" s="163"/>
      <c r="AZ255" s="163">
        <v>-3521.30107</v>
      </c>
      <c r="BA255" s="163"/>
      <c r="BB255" s="163"/>
      <c r="BC255" s="174"/>
    </row>
    <row r="256" spans="1:55" ht="82.5" customHeight="1">
      <c r="A256" s="293"/>
      <c r="B256" s="296"/>
      <c r="C256" s="287"/>
      <c r="D256" s="224" t="s">
        <v>274</v>
      </c>
      <c r="E256" s="163">
        <f t="shared" ref="E256:E261" si="195">H256+K256+N256+Q256+T256+W256+Z256+AE256+AJ256+AO256+AT256+AY256</f>
        <v>0</v>
      </c>
      <c r="F256" s="163">
        <f t="shared" si="183"/>
        <v>0</v>
      </c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3"/>
      <c r="AK256" s="163"/>
      <c r="AL256" s="163"/>
      <c r="AM256" s="163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  <c r="AX256" s="163"/>
      <c r="AY256" s="163"/>
      <c r="AZ256" s="163"/>
      <c r="BA256" s="163"/>
      <c r="BB256" s="163"/>
      <c r="BC256" s="174"/>
    </row>
    <row r="257" spans="1:55" ht="22.5" customHeight="1">
      <c r="A257" s="293"/>
      <c r="B257" s="296"/>
      <c r="C257" s="287"/>
      <c r="D257" s="224" t="s">
        <v>269</v>
      </c>
      <c r="E257" s="163">
        <f t="shared" si="195"/>
        <v>0</v>
      </c>
      <c r="F257" s="163">
        <f t="shared" si="183"/>
        <v>0</v>
      </c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3"/>
      <c r="AK257" s="163"/>
      <c r="AL257" s="163"/>
      <c r="AM257" s="163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  <c r="AX257" s="163"/>
      <c r="AY257" s="163"/>
      <c r="AZ257" s="163"/>
      <c r="BA257" s="163"/>
      <c r="BB257" s="163"/>
      <c r="BC257" s="174"/>
    </row>
    <row r="258" spans="1:55" ht="31.2">
      <c r="A258" s="294"/>
      <c r="B258" s="297"/>
      <c r="C258" s="287"/>
      <c r="D258" s="228" t="s">
        <v>43</v>
      </c>
      <c r="E258" s="163">
        <f t="shared" si="195"/>
        <v>0</v>
      </c>
      <c r="F258" s="163">
        <f t="shared" si="183"/>
        <v>0</v>
      </c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3"/>
      <c r="AK258" s="163"/>
      <c r="AL258" s="163"/>
      <c r="AM258" s="163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  <c r="AX258" s="163"/>
      <c r="AY258" s="163"/>
      <c r="AZ258" s="163"/>
      <c r="BA258" s="163"/>
      <c r="BB258" s="163"/>
      <c r="BC258" s="174"/>
    </row>
    <row r="259" spans="1:55" ht="22.5" customHeight="1">
      <c r="A259" s="292" t="s">
        <v>452</v>
      </c>
      <c r="B259" s="295" t="s">
        <v>524</v>
      </c>
      <c r="C259" s="287" t="s">
        <v>298</v>
      </c>
      <c r="D259" s="150" t="s">
        <v>41</v>
      </c>
      <c r="E259" s="163">
        <f t="shared" si="195"/>
        <v>2806.4924699999997</v>
      </c>
      <c r="F259" s="163">
        <f t="shared" si="183"/>
        <v>2806.4924699999997</v>
      </c>
      <c r="G259" s="163">
        <f t="shared" ref="G259" si="196">F259*100/E259</f>
        <v>100</v>
      </c>
      <c r="H259" s="163">
        <f>H260+H261+H262+H264+H265</f>
        <v>0</v>
      </c>
      <c r="I259" s="163">
        <f t="shared" ref="I259:BA259" si="197">I260+I261+I262+I264+I265</f>
        <v>0</v>
      </c>
      <c r="J259" s="163">
        <f t="shared" si="197"/>
        <v>0</v>
      </c>
      <c r="K259" s="163">
        <f t="shared" si="197"/>
        <v>0</v>
      </c>
      <c r="L259" s="163">
        <f t="shared" si="197"/>
        <v>0</v>
      </c>
      <c r="M259" s="163">
        <f t="shared" si="197"/>
        <v>0</v>
      </c>
      <c r="N259" s="163">
        <f t="shared" si="197"/>
        <v>0</v>
      </c>
      <c r="O259" s="163">
        <f t="shared" si="197"/>
        <v>0</v>
      </c>
      <c r="P259" s="163">
        <f t="shared" si="197"/>
        <v>0</v>
      </c>
      <c r="Q259" s="163">
        <f t="shared" si="197"/>
        <v>0</v>
      </c>
      <c r="R259" s="163">
        <f t="shared" si="197"/>
        <v>0</v>
      </c>
      <c r="S259" s="163">
        <f t="shared" si="197"/>
        <v>0</v>
      </c>
      <c r="T259" s="163">
        <f t="shared" si="197"/>
        <v>1412.0294899999999</v>
      </c>
      <c r="U259" s="163">
        <f t="shared" si="197"/>
        <v>1412.0294899999999</v>
      </c>
      <c r="V259" s="163">
        <f t="shared" si="197"/>
        <v>0</v>
      </c>
      <c r="W259" s="163">
        <f t="shared" si="197"/>
        <v>0</v>
      </c>
      <c r="X259" s="163">
        <f t="shared" si="197"/>
        <v>0</v>
      </c>
      <c r="Y259" s="163">
        <f t="shared" si="197"/>
        <v>0</v>
      </c>
      <c r="Z259" s="163">
        <f t="shared" si="197"/>
        <v>1293.6789799999999</v>
      </c>
      <c r="AA259" s="163">
        <f t="shared" si="197"/>
        <v>1293.6789799999999</v>
      </c>
      <c r="AB259" s="163">
        <f t="shared" si="197"/>
        <v>0</v>
      </c>
      <c r="AC259" s="163">
        <f t="shared" si="197"/>
        <v>0</v>
      </c>
      <c r="AD259" s="163">
        <f t="shared" si="197"/>
        <v>0</v>
      </c>
      <c r="AE259" s="163">
        <f t="shared" si="197"/>
        <v>100.78400000000011</v>
      </c>
      <c r="AF259" s="163">
        <f t="shared" si="197"/>
        <v>100.78400000000011</v>
      </c>
      <c r="AG259" s="163">
        <f t="shared" si="197"/>
        <v>0</v>
      </c>
      <c r="AH259" s="163">
        <f t="shared" si="197"/>
        <v>0</v>
      </c>
      <c r="AI259" s="163">
        <f t="shared" si="197"/>
        <v>0</v>
      </c>
      <c r="AJ259" s="163">
        <f t="shared" si="197"/>
        <v>0</v>
      </c>
      <c r="AK259" s="163">
        <f t="shared" si="197"/>
        <v>0</v>
      </c>
      <c r="AL259" s="163">
        <f t="shared" si="197"/>
        <v>0</v>
      </c>
      <c r="AM259" s="163">
        <f t="shared" si="197"/>
        <v>0</v>
      </c>
      <c r="AN259" s="163">
        <f t="shared" si="197"/>
        <v>0</v>
      </c>
      <c r="AO259" s="163">
        <f t="shared" si="197"/>
        <v>0</v>
      </c>
      <c r="AP259" s="163">
        <f t="shared" si="197"/>
        <v>0</v>
      </c>
      <c r="AQ259" s="163">
        <f t="shared" si="197"/>
        <v>0</v>
      </c>
      <c r="AR259" s="163">
        <f t="shared" si="197"/>
        <v>0</v>
      </c>
      <c r="AS259" s="163">
        <f t="shared" si="197"/>
        <v>0</v>
      </c>
      <c r="AT259" s="163">
        <f t="shared" si="197"/>
        <v>0</v>
      </c>
      <c r="AU259" s="163">
        <f t="shared" si="197"/>
        <v>0</v>
      </c>
      <c r="AV259" s="163">
        <f t="shared" si="197"/>
        <v>0</v>
      </c>
      <c r="AW259" s="163">
        <f t="shared" si="197"/>
        <v>0</v>
      </c>
      <c r="AX259" s="163">
        <f t="shared" si="197"/>
        <v>0</v>
      </c>
      <c r="AY259" s="163">
        <f t="shared" si="197"/>
        <v>0</v>
      </c>
      <c r="AZ259" s="163">
        <f t="shared" si="197"/>
        <v>0</v>
      </c>
      <c r="BA259" s="163">
        <f t="shared" si="197"/>
        <v>0</v>
      </c>
      <c r="BB259" s="163"/>
      <c r="BC259" s="174"/>
    </row>
    <row r="260" spans="1:55" ht="32.25" customHeight="1">
      <c r="A260" s="293"/>
      <c r="B260" s="296"/>
      <c r="C260" s="287"/>
      <c r="D260" s="148" t="s">
        <v>37</v>
      </c>
      <c r="E260" s="163">
        <f t="shared" si="195"/>
        <v>0</v>
      </c>
      <c r="F260" s="163">
        <f t="shared" si="183"/>
        <v>0</v>
      </c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3"/>
      <c r="AK260" s="163"/>
      <c r="AL260" s="163"/>
      <c r="AM260" s="163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  <c r="AX260" s="163"/>
      <c r="AY260" s="163"/>
      <c r="AZ260" s="163"/>
      <c r="BA260" s="163"/>
      <c r="BB260" s="163"/>
      <c r="BC260" s="174"/>
    </row>
    <row r="261" spans="1:55" ht="50.25" customHeight="1">
      <c r="A261" s="293"/>
      <c r="B261" s="296"/>
      <c r="C261" s="287"/>
      <c r="D261" s="172" t="s">
        <v>2</v>
      </c>
      <c r="E261" s="163">
        <f t="shared" si="195"/>
        <v>2666.1678499999998</v>
      </c>
      <c r="F261" s="163">
        <f t="shared" si="183"/>
        <v>2666.1678499999998</v>
      </c>
      <c r="G261" s="163">
        <f t="shared" ref="G261:G262" si="198">F261*100/E261</f>
        <v>100</v>
      </c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3"/>
      <c r="AK261" s="163"/>
      <c r="AL261" s="163"/>
      <c r="AM261" s="163"/>
      <c r="AN261" s="163"/>
      <c r="AO261" s="163">
        <v>2666.1678499999998</v>
      </c>
      <c r="AP261" s="163"/>
      <c r="AQ261" s="163"/>
      <c r="AR261" s="163"/>
      <c r="AS261" s="163"/>
      <c r="AT261" s="163"/>
      <c r="AU261" s="163"/>
      <c r="AV261" s="163"/>
      <c r="AW261" s="163"/>
      <c r="AX261" s="163"/>
      <c r="AY261" s="163"/>
      <c r="AZ261" s="163">
        <v>2666.1678499999998</v>
      </c>
      <c r="BA261" s="163"/>
      <c r="BB261" s="163"/>
      <c r="BC261" s="174"/>
    </row>
    <row r="262" spans="1:55" ht="22.5" customHeight="1">
      <c r="A262" s="293"/>
      <c r="B262" s="296"/>
      <c r="C262" s="287"/>
      <c r="D262" s="224" t="s">
        <v>268</v>
      </c>
      <c r="E262" s="163">
        <f>H262+K262+N262+Q262+T262+W262+Z262+AE262+AJ262+AO262+AT262+AY262</f>
        <v>140.32461999999987</v>
      </c>
      <c r="F262" s="163">
        <f t="shared" si="183"/>
        <v>140.32461999999987</v>
      </c>
      <c r="G262" s="163">
        <f t="shared" si="198"/>
        <v>100</v>
      </c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>
        <v>1412.0294899999999</v>
      </c>
      <c r="U262" s="163">
        <v>1412.0294899999999</v>
      </c>
      <c r="V262" s="163"/>
      <c r="W262" s="163"/>
      <c r="X262" s="163"/>
      <c r="Y262" s="163"/>
      <c r="Z262" s="163">
        <v>1293.6789799999999</v>
      </c>
      <c r="AA262" s="163">
        <v>1293.6789799999999</v>
      </c>
      <c r="AB262" s="163"/>
      <c r="AC262" s="163"/>
      <c r="AD262" s="163"/>
      <c r="AE262" s="163">
        <f>2719.305-1412.02949+87.18747-1293.67898</f>
        <v>100.78400000000011</v>
      </c>
      <c r="AF262" s="163">
        <f>2719.305-1412.02949+87.18747-1293.67898</f>
        <v>100.78400000000011</v>
      </c>
      <c r="AG262" s="163"/>
      <c r="AH262" s="163"/>
      <c r="AI262" s="163"/>
      <c r="AJ262" s="163"/>
      <c r="AK262" s="163"/>
      <c r="AL262" s="163"/>
      <c r="AM262" s="163"/>
      <c r="AN262" s="163"/>
      <c r="AO262" s="163">
        <v>-2666.1678499999998</v>
      </c>
      <c r="AP262" s="163"/>
      <c r="AQ262" s="163"/>
      <c r="AR262" s="163"/>
      <c r="AS262" s="163"/>
      <c r="AT262" s="163"/>
      <c r="AU262" s="163"/>
      <c r="AV262" s="163"/>
      <c r="AW262" s="163"/>
      <c r="AX262" s="163"/>
      <c r="AY262" s="163"/>
      <c r="AZ262" s="163">
        <v>-2666.1678499999998</v>
      </c>
      <c r="BA262" s="163"/>
      <c r="BB262" s="163"/>
      <c r="BC262" s="174"/>
    </row>
    <row r="263" spans="1:55" ht="82.5" customHeight="1">
      <c r="A263" s="293"/>
      <c r="B263" s="296"/>
      <c r="C263" s="287"/>
      <c r="D263" s="224" t="s">
        <v>274</v>
      </c>
      <c r="E263" s="163">
        <f t="shared" ref="E263:E268" si="199">H263+K263+N263+Q263+T263+W263+Z263+AE263+AJ263+AO263+AT263+AY263</f>
        <v>0</v>
      </c>
      <c r="F263" s="163">
        <f t="shared" si="183"/>
        <v>0</v>
      </c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3"/>
      <c r="AK263" s="163"/>
      <c r="AL263" s="163"/>
      <c r="AM263" s="163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  <c r="AX263" s="163"/>
      <c r="AY263" s="163"/>
      <c r="AZ263" s="163"/>
      <c r="BA263" s="163"/>
      <c r="BB263" s="163"/>
      <c r="BC263" s="174"/>
    </row>
    <row r="264" spans="1:55" ht="22.5" customHeight="1">
      <c r="A264" s="293"/>
      <c r="B264" s="296"/>
      <c r="C264" s="287"/>
      <c r="D264" s="224" t="s">
        <v>269</v>
      </c>
      <c r="E264" s="163">
        <f t="shared" si="199"/>
        <v>0</v>
      </c>
      <c r="F264" s="163">
        <f t="shared" si="183"/>
        <v>0</v>
      </c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3"/>
      <c r="AK264" s="163"/>
      <c r="AL264" s="163"/>
      <c r="AM264" s="163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  <c r="AX264" s="163"/>
      <c r="AY264" s="163"/>
      <c r="AZ264" s="163"/>
      <c r="BA264" s="163"/>
      <c r="BB264" s="163"/>
      <c r="BC264" s="174"/>
    </row>
    <row r="265" spans="1:55" ht="31.2">
      <c r="A265" s="294"/>
      <c r="B265" s="297"/>
      <c r="C265" s="287"/>
      <c r="D265" s="228" t="s">
        <v>43</v>
      </c>
      <c r="E265" s="163">
        <f t="shared" si="199"/>
        <v>0</v>
      </c>
      <c r="F265" s="163">
        <f t="shared" si="183"/>
        <v>0</v>
      </c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3"/>
      <c r="AK265" s="163"/>
      <c r="AL265" s="163"/>
      <c r="AM265" s="163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3"/>
      <c r="AY265" s="163"/>
      <c r="AZ265" s="163"/>
      <c r="BA265" s="163"/>
      <c r="BB265" s="163"/>
      <c r="BC265" s="174"/>
    </row>
    <row r="266" spans="1:55" ht="22.5" customHeight="1">
      <c r="A266" s="292" t="s">
        <v>453</v>
      </c>
      <c r="B266" s="295" t="s">
        <v>525</v>
      </c>
      <c r="C266" s="287" t="s">
        <v>298</v>
      </c>
      <c r="D266" s="150" t="s">
        <v>41</v>
      </c>
      <c r="E266" s="163">
        <f t="shared" si="199"/>
        <v>6102.1449599999996</v>
      </c>
      <c r="F266" s="163">
        <f t="shared" ref="F266:F272" si="200">I266+L266+O266+R266+U266+X266+AA266+AF266+AK266+AP266+AU266+AZ266</f>
        <v>6102.1449599999996</v>
      </c>
      <c r="G266" s="163">
        <f t="shared" ref="G266" si="201">F266*100/E266</f>
        <v>100</v>
      </c>
      <c r="H266" s="163">
        <f>H267+H268+H269+H271+H272</f>
        <v>0</v>
      </c>
      <c r="I266" s="163">
        <f t="shared" ref="I266:BA266" si="202">I267+I268+I269+I271+I272</f>
        <v>0</v>
      </c>
      <c r="J266" s="163">
        <f t="shared" si="202"/>
        <v>0</v>
      </c>
      <c r="K266" s="163">
        <f t="shared" si="202"/>
        <v>0</v>
      </c>
      <c r="L266" s="163">
        <f t="shared" si="202"/>
        <v>0</v>
      </c>
      <c r="M266" s="163">
        <f t="shared" si="202"/>
        <v>0</v>
      </c>
      <c r="N266" s="163">
        <f t="shared" si="202"/>
        <v>0</v>
      </c>
      <c r="O266" s="163">
        <f t="shared" si="202"/>
        <v>0</v>
      </c>
      <c r="P266" s="163">
        <f t="shared" si="202"/>
        <v>0</v>
      </c>
      <c r="Q266" s="163">
        <f t="shared" si="202"/>
        <v>0</v>
      </c>
      <c r="R266" s="163">
        <f t="shared" si="202"/>
        <v>0</v>
      </c>
      <c r="S266" s="163">
        <f t="shared" si="202"/>
        <v>0</v>
      </c>
      <c r="T266" s="163">
        <f t="shared" si="202"/>
        <v>0</v>
      </c>
      <c r="U266" s="163">
        <f t="shared" si="202"/>
        <v>0</v>
      </c>
      <c r="V266" s="163">
        <f t="shared" si="202"/>
        <v>0</v>
      </c>
      <c r="W266" s="163">
        <f t="shared" si="202"/>
        <v>0</v>
      </c>
      <c r="X266" s="163">
        <f t="shared" si="202"/>
        <v>0</v>
      </c>
      <c r="Y266" s="163">
        <f t="shared" si="202"/>
        <v>0</v>
      </c>
      <c r="Z266" s="163">
        <f t="shared" si="202"/>
        <v>0</v>
      </c>
      <c r="AA266" s="163">
        <f t="shared" si="202"/>
        <v>0</v>
      </c>
      <c r="AB266" s="163">
        <f t="shared" si="202"/>
        <v>0</v>
      </c>
      <c r="AC266" s="163">
        <f t="shared" si="202"/>
        <v>0</v>
      </c>
      <c r="AD266" s="163">
        <f t="shared" si="202"/>
        <v>0</v>
      </c>
      <c r="AE266" s="163">
        <f t="shared" si="202"/>
        <v>206.364</v>
      </c>
      <c r="AF266" s="163">
        <f t="shared" si="202"/>
        <v>206.364</v>
      </c>
      <c r="AG266" s="163">
        <f t="shared" si="202"/>
        <v>0</v>
      </c>
      <c r="AH266" s="163">
        <f t="shared" si="202"/>
        <v>0</v>
      </c>
      <c r="AI266" s="163">
        <f t="shared" si="202"/>
        <v>0</v>
      </c>
      <c r="AJ266" s="163">
        <f t="shared" si="202"/>
        <v>5895.7809600000001</v>
      </c>
      <c r="AK266" s="163">
        <f t="shared" si="202"/>
        <v>5895.7809600000001</v>
      </c>
      <c r="AL266" s="163">
        <f t="shared" si="202"/>
        <v>0</v>
      </c>
      <c r="AM266" s="163">
        <f t="shared" si="202"/>
        <v>0</v>
      </c>
      <c r="AN266" s="163">
        <f t="shared" si="202"/>
        <v>0</v>
      </c>
      <c r="AO266" s="163">
        <f t="shared" si="202"/>
        <v>0</v>
      </c>
      <c r="AP266" s="163">
        <f t="shared" si="202"/>
        <v>0</v>
      </c>
      <c r="AQ266" s="163">
        <f t="shared" si="202"/>
        <v>0</v>
      </c>
      <c r="AR266" s="163">
        <f t="shared" si="202"/>
        <v>0</v>
      </c>
      <c r="AS266" s="163">
        <f t="shared" si="202"/>
        <v>0</v>
      </c>
      <c r="AT266" s="163">
        <f t="shared" si="202"/>
        <v>0</v>
      </c>
      <c r="AU266" s="163">
        <f t="shared" si="202"/>
        <v>0</v>
      </c>
      <c r="AV266" s="163">
        <f t="shared" si="202"/>
        <v>0</v>
      </c>
      <c r="AW266" s="163">
        <f t="shared" si="202"/>
        <v>0</v>
      </c>
      <c r="AX266" s="163">
        <f t="shared" si="202"/>
        <v>0</v>
      </c>
      <c r="AY266" s="163">
        <f t="shared" si="202"/>
        <v>0</v>
      </c>
      <c r="AZ266" s="163">
        <f t="shared" si="202"/>
        <v>0</v>
      </c>
      <c r="BA266" s="163">
        <f t="shared" si="202"/>
        <v>0</v>
      </c>
      <c r="BB266" s="163"/>
      <c r="BC266" s="174"/>
    </row>
    <row r="267" spans="1:55" ht="32.25" customHeight="1">
      <c r="A267" s="293"/>
      <c r="B267" s="296"/>
      <c r="C267" s="287"/>
      <c r="D267" s="148" t="s">
        <v>37</v>
      </c>
      <c r="E267" s="163">
        <f t="shared" si="199"/>
        <v>0</v>
      </c>
      <c r="F267" s="163">
        <f t="shared" si="200"/>
        <v>0</v>
      </c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3"/>
      <c r="AK267" s="163"/>
      <c r="AL267" s="163"/>
      <c r="AM267" s="163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3"/>
      <c r="AY267" s="163"/>
      <c r="AZ267" s="163"/>
      <c r="BA267" s="163"/>
      <c r="BB267" s="163"/>
      <c r="BC267" s="174"/>
    </row>
    <row r="268" spans="1:55" ht="50.25" customHeight="1">
      <c r="A268" s="293"/>
      <c r="B268" s="296"/>
      <c r="C268" s="287"/>
      <c r="D268" s="172" t="s">
        <v>2</v>
      </c>
      <c r="E268" s="205">
        <f t="shared" si="199"/>
        <v>5797.0377099999996</v>
      </c>
      <c r="F268" s="205">
        <f t="shared" si="200"/>
        <v>5797.0377099999996</v>
      </c>
      <c r="G268" s="163">
        <f t="shared" ref="G268:G269" si="203">F268*100/E268</f>
        <v>100</v>
      </c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3">
        <f>5629.1376-28.14569</f>
        <v>5600.9919099999997</v>
      </c>
      <c r="AK268" s="163">
        <f>5629.1376-28.14569</f>
        <v>5600.9919099999997</v>
      </c>
      <c r="AL268" s="163"/>
      <c r="AM268" s="163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3"/>
      <c r="AY268" s="163">
        <v>196.04580000000001</v>
      </c>
      <c r="AZ268" s="163">
        <v>196.04580000000001</v>
      </c>
      <c r="BA268" s="163"/>
      <c r="BB268" s="163"/>
      <c r="BC268" s="174"/>
    </row>
    <row r="269" spans="1:55" ht="22.5" customHeight="1">
      <c r="A269" s="293"/>
      <c r="B269" s="296"/>
      <c r="C269" s="287"/>
      <c r="D269" s="224" t="s">
        <v>268</v>
      </c>
      <c r="E269" s="205">
        <f>H269+K269+N269+Q269+T269+W269+Z269+AE269+AJ269+AO269+AT269+AY269</f>
        <v>305.10725000000002</v>
      </c>
      <c r="F269" s="205">
        <f t="shared" si="200"/>
        <v>305.10725000000002</v>
      </c>
      <c r="G269" s="163">
        <f t="shared" si="203"/>
        <v>100</v>
      </c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3"/>
      <c r="AC269" s="163"/>
      <c r="AD269" s="163"/>
      <c r="AE269" s="163">
        <v>206.364</v>
      </c>
      <c r="AF269" s="163">
        <v>206.364</v>
      </c>
      <c r="AG269" s="163"/>
      <c r="AH269" s="163"/>
      <c r="AI269" s="163"/>
      <c r="AJ269" s="163">
        <f>296.2704+204.88265-206.364</f>
        <v>294.78904999999997</v>
      </c>
      <c r="AK269" s="163">
        <f>296.2704+204.88265-206.364</f>
        <v>294.78904999999997</v>
      </c>
      <c r="AL269" s="163"/>
      <c r="AM269" s="163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3"/>
      <c r="AY269" s="163">
        <v>-196.04580000000001</v>
      </c>
      <c r="AZ269" s="163">
        <v>-196.04580000000001</v>
      </c>
      <c r="BA269" s="163"/>
      <c r="BB269" s="163"/>
      <c r="BC269" s="174"/>
    </row>
    <row r="270" spans="1:55" ht="82.5" customHeight="1">
      <c r="A270" s="293"/>
      <c r="B270" s="296"/>
      <c r="C270" s="287"/>
      <c r="D270" s="224" t="s">
        <v>274</v>
      </c>
      <c r="E270" s="163">
        <f t="shared" ref="E270:E275" si="204">H270+K270+N270+Q270+T270+W270+Z270+AE270+AJ270+AO270+AT270+AY270</f>
        <v>0</v>
      </c>
      <c r="F270" s="163">
        <f t="shared" si="200"/>
        <v>0</v>
      </c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3"/>
      <c r="AC270" s="163"/>
      <c r="AD270" s="163"/>
      <c r="AE270" s="163"/>
      <c r="AF270" s="163"/>
      <c r="AG270" s="163"/>
      <c r="AH270" s="163"/>
      <c r="AI270" s="163"/>
      <c r="AJ270" s="163"/>
      <c r="AK270" s="163"/>
      <c r="AL270" s="163"/>
      <c r="AM270" s="163"/>
      <c r="AN270" s="163"/>
      <c r="AO270" s="163"/>
      <c r="AP270" s="163"/>
      <c r="AQ270" s="163"/>
      <c r="AR270" s="163"/>
      <c r="AS270" s="163"/>
      <c r="AT270" s="163"/>
      <c r="AU270" s="163"/>
      <c r="AV270" s="163"/>
      <c r="AW270" s="163"/>
      <c r="AX270" s="163"/>
      <c r="AY270" s="163"/>
      <c r="AZ270" s="163"/>
      <c r="BA270" s="163"/>
      <c r="BB270" s="163"/>
      <c r="BC270" s="174"/>
    </row>
    <row r="271" spans="1:55" ht="22.5" customHeight="1">
      <c r="A271" s="293"/>
      <c r="B271" s="296"/>
      <c r="C271" s="287"/>
      <c r="D271" s="224" t="s">
        <v>269</v>
      </c>
      <c r="E271" s="163">
        <f t="shared" si="204"/>
        <v>0</v>
      </c>
      <c r="F271" s="163">
        <f t="shared" si="200"/>
        <v>0</v>
      </c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63"/>
      <c r="AC271" s="163"/>
      <c r="AD271" s="163"/>
      <c r="AE271" s="163"/>
      <c r="AF271" s="163"/>
      <c r="AG271" s="163"/>
      <c r="AH271" s="163"/>
      <c r="AI271" s="163"/>
      <c r="AJ271" s="163"/>
      <c r="AK271" s="163"/>
      <c r="AL271" s="163"/>
      <c r="AM271" s="163"/>
      <c r="AN271" s="163"/>
      <c r="AO271" s="163"/>
      <c r="AP271" s="163"/>
      <c r="AQ271" s="163"/>
      <c r="AR271" s="163"/>
      <c r="AS271" s="163"/>
      <c r="AT271" s="163"/>
      <c r="AU271" s="163"/>
      <c r="AV271" s="163"/>
      <c r="AW271" s="163"/>
      <c r="AX271" s="163"/>
      <c r="AY271" s="163"/>
      <c r="AZ271" s="163"/>
      <c r="BA271" s="163"/>
      <c r="BB271" s="163"/>
      <c r="BC271" s="174"/>
    </row>
    <row r="272" spans="1:55" ht="31.2">
      <c r="A272" s="294"/>
      <c r="B272" s="297"/>
      <c r="C272" s="287"/>
      <c r="D272" s="228" t="s">
        <v>43</v>
      </c>
      <c r="E272" s="163">
        <f t="shared" si="204"/>
        <v>0</v>
      </c>
      <c r="F272" s="163">
        <f t="shared" si="200"/>
        <v>0</v>
      </c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  <c r="AB272" s="163"/>
      <c r="AC272" s="163"/>
      <c r="AD272" s="163"/>
      <c r="AE272" s="163"/>
      <c r="AF272" s="163"/>
      <c r="AG272" s="163"/>
      <c r="AH272" s="163"/>
      <c r="AI272" s="163"/>
      <c r="AJ272" s="163"/>
      <c r="AK272" s="163"/>
      <c r="AL272" s="163"/>
      <c r="AM272" s="163"/>
      <c r="AN272" s="163"/>
      <c r="AO272" s="163"/>
      <c r="AP272" s="163"/>
      <c r="AQ272" s="163"/>
      <c r="AR272" s="163"/>
      <c r="AS272" s="163"/>
      <c r="AT272" s="163"/>
      <c r="AU272" s="163"/>
      <c r="AV272" s="163"/>
      <c r="AW272" s="163"/>
      <c r="AX272" s="163"/>
      <c r="AY272" s="163"/>
      <c r="AZ272" s="163"/>
      <c r="BA272" s="163"/>
      <c r="BB272" s="163"/>
      <c r="BC272" s="174"/>
    </row>
    <row r="273" spans="1:55" ht="22.5" customHeight="1">
      <c r="A273" s="292" t="s">
        <v>454</v>
      </c>
      <c r="B273" s="295" t="s">
        <v>526</v>
      </c>
      <c r="C273" s="287" t="s">
        <v>298</v>
      </c>
      <c r="D273" s="150" t="s">
        <v>41</v>
      </c>
      <c r="E273" s="163">
        <f t="shared" si="204"/>
        <v>5820.0061599999999</v>
      </c>
      <c r="F273" s="163">
        <f t="shared" ref="F273:F279" si="205">I273+L273+O273+R273+U273+X273+AA273+AF273+AK273+AP273+AU273+AZ273</f>
        <v>5820.0061599999999</v>
      </c>
      <c r="G273" s="163">
        <f t="shared" ref="G273" si="206">F273*100/E273</f>
        <v>100.00000000000001</v>
      </c>
      <c r="H273" s="163">
        <f>H274+H275+H276+H278+H279</f>
        <v>0</v>
      </c>
      <c r="I273" s="163">
        <f t="shared" ref="I273:BA273" si="207">I274+I275+I276+I278+I279</f>
        <v>0</v>
      </c>
      <c r="J273" s="163">
        <f t="shared" si="207"/>
        <v>0</v>
      </c>
      <c r="K273" s="163">
        <f t="shared" si="207"/>
        <v>0</v>
      </c>
      <c r="L273" s="163">
        <f t="shared" si="207"/>
        <v>0</v>
      </c>
      <c r="M273" s="163">
        <f t="shared" si="207"/>
        <v>0</v>
      </c>
      <c r="N273" s="163">
        <f t="shared" si="207"/>
        <v>0</v>
      </c>
      <c r="O273" s="163">
        <f t="shared" si="207"/>
        <v>0</v>
      </c>
      <c r="P273" s="163">
        <f t="shared" si="207"/>
        <v>0</v>
      </c>
      <c r="Q273" s="163">
        <f t="shared" si="207"/>
        <v>0</v>
      </c>
      <c r="R273" s="163">
        <f t="shared" si="207"/>
        <v>0</v>
      </c>
      <c r="S273" s="163">
        <f t="shared" si="207"/>
        <v>0</v>
      </c>
      <c r="T273" s="163">
        <f t="shared" si="207"/>
        <v>1551.24764</v>
      </c>
      <c r="U273" s="163">
        <f t="shared" si="207"/>
        <v>1551.24764</v>
      </c>
      <c r="V273" s="163">
        <f t="shared" si="207"/>
        <v>0</v>
      </c>
      <c r="W273" s="163">
        <f t="shared" si="207"/>
        <v>2925.9281900000001</v>
      </c>
      <c r="X273" s="163">
        <f t="shared" si="207"/>
        <v>2925.9281900000001</v>
      </c>
      <c r="Y273" s="163">
        <f t="shared" si="207"/>
        <v>0</v>
      </c>
      <c r="Z273" s="163">
        <f t="shared" si="207"/>
        <v>820.76832999999999</v>
      </c>
      <c r="AA273" s="163">
        <f t="shared" si="207"/>
        <v>820.76832999999999</v>
      </c>
      <c r="AB273" s="163">
        <f t="shared" si="207"/>
        <v>0</v>
      </c>
      <c r="AC273" s="163">
        <f t="shared" si="207"/>
        <v>0</v>
      </c>
      <c r="AD273" s="163">
        <f t="shared" si="207"/>
        <v>0</v>
      </c>
      <c r="AE273" s="163">
        <f t="shared" si="207"/>
        <v>522.06200000000001</v>
      </c>
      <c r="AF273" s="163">
        <f t="shared" si="207"/>
        <v>522.06200000000001</v>
      </c>
      <c r="AG273" s="163">
        <f t="shared" si="207"/>
        <v>0</v>
      </c>
      <c r="AH273" s="163">
        <f t="shared" si="207"/>
        <v>0</v>
      </c>
      <c r="AI273" s="163">
        <f t="shared" si="207"/>
        <v>0</v>
      </c>
      <c r="AJ273" s="163">
        <f t="shared" si="207"/>
        <v>0</v>
      </c>
      <c r="AK273" s="163">
        <f t="shared" si="207"/>
        <v>0</v>
      </c>
      <c r="AL273" s="163">
        <f t="shared" si="207"/>
        <v>0</v>
      </c>
      <c r="AM273" s="163">
        <f t="shared" si="207"/>
        <v>0</v>
      </c>
      <c r="AN273" s="163">
        <f t="shared" si="207"/>
        <v>0</v>
      </c>
      <c r="AO273" s="163">
        <f t="shared" si="207"/>
        <v>0</v>
      </c>
      <c r="AP273" s="163">
        <f t="shared" si="207"/>
        <v>0</v>
      </c>
      <c r="AQ273" s="163">
        <f t="shared" si="207"/>
        <v>0</v>
      </c>
      <c r="AR273" s="163">
        <f t="shared" si="207"/>
        <v>0</v>
      </c>
      <c r="AS273" s="163">
        <f t="shared" si="207"/>
        <v>0</v>
      </c>
      <c r="AT273" s="163">
        <f t="shared" si="207"/>
        <v>0</v>
      </c>
      <c r="AU273" s="163">
        <f t="shared" si="207"/>
        <v>0</v>
      </c>
      <c r="AV273" s="163">
        <f t="shared" si="207"/>
        <v>0</v>
      </c>
      <c r="AW273" s="163">
        <f t="shared" si="207"/>
        <v>0</v>
      </c>
      <c r="AX273" s="163">
        <f t="shared" si="207"/>
        <v>0</v>
      </c>
      <c r="AY273" s="163">
        <f t="shared" si="207"/>
        <v>0</v>
      </c>
      <c r="AZ273" s="163">
        <f t="shared" si="207"/>
        <v>0</v>
      </c>
      <c r="BA273" s="163">
        <f t="shared" si="207"/>
        <v>0</v>
      </c>
      <c r="BB273" s="163"/>
      <c r="BC273" s="174"/>
    </row>
    <row r="274" spans="1:55" ht="32.25" customHeight="1">
      <c r="A274" s="293"/>
      <c r="B274" s="296"/>
      <c r="C274" s="287"/>
      <c r="D274" s="148" t="s">
        <v>37</v>
      </c>
      <c r="E274" s="163">
        <f t="shared" si="204"/>
        <v>0</v>
      </c>
      <c r="F274" s="163">
        <f t="shared" si="205"/>
        <v>0</v>
      </c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3"/>
      <c r="AB274" s="163"/>
      <c r="AC274" s="163"/>
      <c r="AD274" s="163"/>
      <c r="AE274" s="163"/>
      <c r="AF274" s="163"/>
      <c r="AG274" s="163"/>
      <c r="AH274" s="163"/>
      <c r="AI274" s="163"/>
      <c r="AJ274" s="163"/>
      <c r="AK274" s="163"/>
      <c r="AL274" s="163"/>
      <c r="AM274" s="163"/>
      <c r="AN274" s="163"/>
      <c r="AO274" s="163"/>
      <c r="AP274" s="163"/>
      <c r="AQ274" s="163"/>
      <c r="AR274" s="163"/>
      <c r="AS274" s="163"/>
      <c r="AT274" s="163"/>
      <c r="AU274" s="163"/>
      <c r="AV274" s="163"/>
      <c r="AW274" s="163"/>
      <c r="AX274" s="163"/>
      <c r="AY274" s="163"/>
      <c r="AZ274" s="163"/>
      <c r="BA274" s="163"/>
      <c r="BB274" s="163"/>
      <c r="BC274" s="174"/>
    </row>
    <row r="275" spans="1:55" ht="50.25" customHeight="1">
      <c r="A275" s="293"/>
      <c r="B275" s="296"/>
      <c r="C275" s="287"/>
      <c r="D275" s="172" t="s">
        <v>2</v>
      </c>
      <c r="E275" s="163">
        <f t="shared" si="204"/>
        <v>5529.0058499999996</v>
      </c>
      <c r="F275" s="163">
        <f t="shared" si="205"/>
        <v>5529.0058499999996</v>
      </c>
      <c r="G275" s="163">
        <f t="shared" ref="G275:G276" si="208">F275*100/E275</f>
        <v>100</v>
      </c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  <c r="AB275" s="163"/>
      <c r="AC275" s="163"/>
      <c r="AD275" s="163"/>
      <c r="AE275" s="163"/>
      <c r="AF275" s="163"/>
      <c r="AG275" s="163"/>
      <c r="AH275" s="163"/>
      <c r="AI275" s="163"/>
      <c r="AJ275" s="163"/>
      <c r="AK275" s="163"/>
      <c r="AL275" s="163"/>
      <c r="AM275" s="163"/>
      <c r="AN275" s="163"/>
      <c r="AO275" s="163">
        <v>5529.0058499999996</v>
      </c>
      <c r="AP275" s="163"/>
      <c r="AQ275" s="163"/>
      <c r="AR275" s="163"/>
      <c r="AS275" s="163"/>
      <c r="AT275" s="163"/>
      <c r="AU275" s="163"/>
      <c r="AV275" s="163"/>
      <c r="AW275" s="163"/>
      <c r="AX275" s="163"/>
      <c r="AY275" s="163"/>
      <c r="AZ275" s="163">
        <v>5529.0058499999996</v>
      </c>
      <c r="BA275" s="163"/>
      <c r="BB275" s="163"/>
      <c r="BC275" s="174"/>
    </row>
    <row r="276" spans="1:55" ht="22.5" customHeight="1">
      <c r="A276" s="293"/>
      <c r="B276" s="296"/>
      <c r="C276" s="287"/>
      <c r="D276" s="224" t="s">
        <v>268</v>
      </c>
      <c r="E276" s="163">
        <f>H276+K276+N276+Q276+T276+W276+Z276+AE276+AJ276+AO276+AT276+AY276</f>
        <v>291.00031000000035</v>
      </c>
      <c r="F276" s="163">
        <f t="shared" si="205"/>
        <v>291.00031000000035</v>
      </c>
      <c r="G276" s="163">
        <f t="shared" si="208"/>
        <v>100</v>
      </c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>
        <v>1551.24764</v>
      </c>
      <c r="U276" s="163">
        <v>1551.24764</v>
      </c>
      <c r="V276" s="163"/>
      <c r="W276" s="163">
        <v>2925.9281900000001</v>
      </c>
      <c r="X276" s="163">
        <v>2925.9281900000001</v>
      </c>
      <c r="Y276" s="163"/>
      <c r="Z276" s="163">
        <v>820.76832999999999</v>
      </c>
      <c r="AA276" s="163">
        <v>820.76832999999999</v>
      </c>
      <c r="AB276" s="163"/>
      <c r="AC276" s="163"/>
      <c r="AD276" s="163"/>
      <c r="AE276" s="163">
        <f>1342.83033-820.76833</f>
        <v>522.06200000000001</v>
      </c>
      <c r="AF276" s="163">
        <f>1342.83033-820.76833</f>
        <v>522.06200000000001</v>
      </c>
      <c r="AG276" s="163"/>
      <c r="AH276" s="163"/>
      <c r="AI276" s="163"/>
      <c r="AJ276" s="163"/>
      <c r="AK276" s="163"/>
      <c r="AL276" s="163"/>
      <c r="AM276" s="163"/>
      <c r="AN276" s="163"/>
      <c r="AO276" s="163">
        <v>-5529.0058499999996</v>
      </c>
      <c r="AP276" s="163"/>
      <c r="AQ276" s="163"/>
      <c r="AR276" s="163"/>
      <c r="AS276" s="163"/>
      <c r="AT276" s="163"/>
      <c r="AU276" s="163"/>
      <c r="AV276" s="163"/>
      <c r="AW276" s="163"/>
      <c r="AX276" s="163"/>
      <c r="AY276" s="163"/>
      <c r="AZ276" s="163">
        <v>-5529.0058499999996</v>
      </c>
      <c r="BA276" s="163"/>
      <c r="BB276" s="163"/>
      <c r="BC276" s="174"/>
    </row>
    <row r="277" spans="1:55" ht="82.5" customHeight="1">
      <c r="A277" s="293"/>
      <c r="B277" s="296"/>
      <c r="C277" s="287"/>
      <c r="D277" s="224" t="s">
        <v>274</v>
      </c>
      <c r="E277" s="163">
        <f t="shared" ref="E277:E279" si="209">H277+K277+N277+Q277+T277+W277+Z277+AE277+AJ277+AO277+AT277+AY277</f>
        <v>0</v>
      </c>
      <c r="F277" s="163">
        <f t="shared" si="205"/>
        <v>0</v>
      </c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3"/>
      <c r="AB277" s="163"/>
      <c r="AC277" s="163"/>
      <c r="AD277" s="163"/>
      <c r="AE277" s="163"/>
      <c r="AF277" s="163"/>
      <c r="AG277" s="163"/>
      <c r="AH277" s="163"/>
      <c r="AI277" s="163"/>
      <c r="AJ277" s="163"/>
      <c r="AK277" s="163"/>
      <c r="AL277" s="163"/>
      <c r="AM277" s="163"/>
      <c r="AN277" s="163"/>
      <c r="AO277" s="163"/>
      <c r="AP277" s="163"/>
      <c r="AQ277" s="163"/>
      <c r="AR277" s="163"/>
      <c r="AS277" s="163"/>
      <c r="AT277" s="163"/>
      <c r="AU277" s="163"/>
      <c r="AV277" s="163"/>
      <c r="AW277" s="163"/>
      <c r="AX277" s="163"/>
      <c r="AY277" s="163"/>
      <c r="AZ277" s="163"/>
      <c r="BA277" s="163"/>
      <c r="BB277" s="163"/>
      <c r="BC277" s="174"/>
    </row>
    <row r="278" spans="1:55" ht="22.5" customHeight="1">
      <c r="A278" s="293"/>
      <c r="B278" s="296"/>
      <c r="C278" s="287"/>
      <c r="D278" s="224" t="s">
        <v>269</v>
      </c>
      <c r="E278" s="163">
        <f t="shared" si="209"/>
        <v>0</v>
      </c>
      <c r="F278" s="163">
        <f t="shared" si="205"/>
        <v>0</v>
      </c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3"/>
      <c r="AB278" s="163"/>
      <c r="AC278" s="163"/>
      <c r="AD278" s="163"/>
      <c r="AE278" s="163"/>
      <c r="AF278" s="163"/>
      <c r="AG278" s="163"/>
      <c r="AH278" s="163"/>
      <c r="AI278" s="163"/>
      <c r="AJ278" s="163"/>
      <c r="AK278" s="163"/>
      <c r="AL278" s="163"/>
      <c r="AM278" s="163"/>
      <c r="AN278" s="163"/>
      <c r="AO278" s="163"/>
      <c r="AP278" s="163"/>
      <c r="AQ278" s="163"/>
      <c r="AR278" s="163"/>
      <c r="AS278" s="163"/>
      <c r="AT278" s="163"/>
      <c r="AU278" s="163"/>
      <c r="AV278" s="163"/>
      <c r="AW278" s="163"/>
      <c r="AX278" s="163"/>
      <c r="AY278" s="163"/>
      <c r="AZ278" s="163"/>
      <c r="BA278" s="163"/>
      <c r="BB278" s="163"/>
      <c r="BC278" s="174"/>
    </row>
    <row r="279" spans="1:55" ht="31.2">
      <c r="A279" s="294"/>
      <c r="B279" s="297"/>
      <c r="C279" s="287"/>
      <c r="D279" s="228" t="s">
        <v>43</v>
      </c>
      <c r="E279" s="163">
        <f t="shared" si="209"/>
        <v>0</v>
      </c>
      <c r="F279" s="163">
        <f t="shared" si="205"/>
        <v>0</v>
      </c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  <c r="AG279" s="163"/>
      <c r="AH279" s="163"/>
      <c r="AI279" s="163"/>
      <c r="AJ279" s="163"/>
      <c r="AK279" s="163"/>
      <c r="AL279" s="163"/>
      <c r="AM279" s="163"/>
      <c r="AN279" s="163"/>
      <c r="AO279" s="163"/>
      <c r="AP279" s="163"/>
      <c r="AQ279" s="163"/>
      <c r="AR279" s="163"/>
      <c r="AS279" s="163"/>
      <c r="AT279" s="163"/>
      <c r="AU279" s="163"/>
      <c r="AV279" s="163"/>
      <c r="AW279" s="163"/>
      <c r="AX279" s="163"/>
      <c r="AY279" s="163"/>
      <c r="AZ279" s="163"/>
      <c r="BA279" s="163"/>
      <c r="BB279" s="163"/>
      <c r="BC279" s="174"/>
    </row>
    <row r="280" spans="1:55" ht="22.5" customHeight="1">
      <c r="A280" s="292" t="s">
        <v>455</v>
      </c>
      <c r="B280" s="295" t="s">
        <v>527</v>
      </c>
      <c r="C280" s="287" t="s">
        <v>298</v>
      </c>
      <c r="D280" s="150" t="s">
        <v>41</v>
      </c>
      <c r="E280" s="163">
        <f t="shared" ref="E280:E282" si="210">H280+K280+N280+Q280+T280+W280+Z280+AE280+AJ280+AO280+AT280+AY280</f>
        <v>4988.1284099999993</v>
      </c>
      <c r="F280" s="163">
        <f t="shared" ref="F280:F286" si="211">I280+L280+O280+R280+U280+X280+AA280+AF280+AK280+AP280+AU280+AZ280</f>
        <v>4988.1284099999993</v>
      </c>
      <c r="G280" s="163">
        <f t="shared" ref="G280" si="212">F280*100/E280</f>
        <v>100</v>
      </c>
      <c r="H280" s="163">
        <f>H281+H282+H283+H285+H286</f>
        <v>0</v>
      </c>
      <c r="I280" s="163">
        <f t="shared" ref="I280:BA280" si="213">I281+I282+I283+I285+I286</f>
        <v>0</v>
      </c>
      <c r="J280" s="163">
        <f t="shared" si="213"/>
        <v>0</v>
      </c>
      <c r="K280" s="163">
        <f t="shared" si="213"/>
        <v>0</v>
      </c>
      <c r="L280" s="163">
        <f t="shared" si="213"/>
        <v>0</v>
      </c>
      <c r="M280" s="163">
        <f t="shared" si="213"/>
        <v>0</v>
      </c>
      <c r="N280" s="163">
        <f t="shared" si="213"/>
        <v>0</v>
      </c>
      <c r="O280" s="163">
        <f t="shared" si="213"/>
        <v>0</v>
      </c>
      <c r="P280" s="163">
        <f t="shared" si="213"/>
        <v>0</v>
      </c>
      <c r="Q280" s="163">
        <f t="shared" si="213"/>
        <v>0</v>
      </c>
      <c r="R280" s="163">
        <f t="shared" si="213"/>
        <v>0</v>
      </c>
      <c r="S280" s="163">
        <f t="shared" si="213"/>
        <v>0</v>
      </c>
      <c r="T280" s="163">
        <f t="shared" si="213"/>
        <v>1560.2590600000001</v>
      </c>
      <c r="U280" s="163">
        <f t="shared" si="213"/>
        <v>1560.2590600000001</v>
      </c>
      <c r="V280" s="163">
        <f t="shared" si="213"/>
        <v>0</v>
      </c>
      <c r="W280" s="163">
        <f t="shared" si="213"/>
        <v>0</v>
      </c>
      <c r="X280" s="163">
        <f t="shared" si="213"/>
        <v>0</v>
      </c>
      <c r="Y280" s="163">
        <f t="shared" si="213"/>
        <v>0</v>
      </c>
      <c r="Z280" s="163">
        <f t="shared" si="213"/>
        <v>2832.0470099999998</v>
      </c>
      <c r="AA280" s="163">
        <f t="shared" si="213"/>
        <v>2832.0470099999998</v>
      </c>
      <c r="AB280" s="163">
        <f t="shared" si="213"/>
        <v>0</v>
      </c>
      <c r="AC280" s="163">
        <f t="shared" si="213"/>
        <v>0</v>
      </c>
      <c r="AD280" s="163">
        <f t="shared" si="213"/>
        <v>0</v>
      </c>
      <c r="AE280" s="163">
        <f t="shared" si="213"/>
        <v>595.82233999999971</v>
      </c>
      <c r="AF280" s="163">
        <f t="shared" si="213"/>
        <v>595.82233999999971</v>
      </c>
      <c r="AG280" s="163">
        <f t="shared" si="213"/>
        <v>0</v>
      </c>
      <c r="AH280" s="163">
        <f t="shared" si="213"/>
        <v>0</v>
      </c>
      <c r="AI280" s="163">
        <f t="shared" si="213"/>
        <v>0</v>
      </c>
      <c r="AJ280" s="163">
        <f t="shared" si="213"/>
        <v>0</v>
      </c>
      <c r="AK280" s="163">
        <f t="shared" si="213"/>
        <v>0</v>
      </c>
      <c r="AL280" s="163">
        <f t="shared" si="213"/>
        <v>0</v>
      </c>
      <c r="AM280" s="163">
        <f t="shared" si="213"/>
        <v>0</v>
      </c>
      <c r="AN280" s="163">
        <f t="shared" si="213"/>
        <v>0</v>
      </c>
      <c r="AO280" s="163">
        <f t="shared" si="213"/>
        <v>0</v>
      </c>
      <c r="AP280" s="163">
        <f t="shared" si="213"/>
        <v>0</v>
      </c>
      <c r="AQ280" s="163">
        <f t="shared" si="213"/>
        <v>0</v>
      </c>
      <c r="AR280" s="163">
        <f t="shared" si="213"/>
        <v>0</v>
      </c>
      <c r="AS280" s="163">
        <f t="shared" si="213"/>
        <v>0</v>
      </c>
      <c r="AT280" s="163">
        <f t="shared" si="213"/>
        <v>0</v>
      </c>
      <c r="AU280" s="163">
        <f t="shared" si="213"/>
        <v>0</v>
      </c>
      <c r="AV280" s="163">
        <f t="shared" si="213"/>
        <v>0</v>
      </c>
      <c r="AW280" s="163">
        <f t="shared" si="213"/>
        <v>0</v>
      </c>
      <c r="AX280" s="163">
        <f t="shared" si="213"/>
        <v>0</v>
      </c>
      <c r="AY280" s="163">
        <f t="shared" si="213"/>
        <v>0</v>
      </c>
      <c r="AZ280" s="163">
        <f t="shared" si="213"/>
        <v>0</v>
      </c>
      <c r="BA280" s="163">
        <f t="shared" si="213"/>
        <v>0</v>
      </c>
      <c r="BB280" s="163"/>
      <c r="BC280" s="174"/>
    </row>
    <row r="281" spans="1:55" ht="32.25" customHeight="1">
      <c r="A281" s="293"/>
      <c r="B281" s="296"/>
      <c r="C281" s="287"/>
      <c r="D281" s="148" t="s">
        <v>37</v>
      </c>
      <c r="E281" s="163">
        <f t="shared" si="210"/>
        <v>0</v>
      </c>
      <c r="F281" s="163">
        <f t="shared" si="211"/>
        <v>0</v>
      </c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3"/>
      <c r="AB281" s="163"/>
      <c r="AC281" s="163"/>
      <c r="AD281" s="163"/>
      <c r="AE281" s="163"/>
      <c r="AF281" s="163"/>
      <c r="AG281" s="163"/>
      <c r="AH281" s="163"/>
      <c r="AI281" s="163"/>
      <c r="AJ281" s="163"/>
      <c r="AK281" s="163"/>
      <c r="AL281" s="163"/>
      <c r="AM281" s="163"/>
      <c r="AN281" s="163"/>
      <c r="AO281" s="163"/>
      <c r="AP281" s="163"/>
      <c r="AQ281" s="163"/>
      <c r="AR281" s="163"/>
      <c r="AS281" s="163"/>
      <c r="AT281" s="163"/>
      <c r="AU281" s="163"/>
      <c r="AV281" s="163"/>
      <c r="AW281" s="163"/>
      <c r="AX281" s="163"/>
      <c r="AY281" s="163"/>
      <c r="AZ281" s="163"/>
      <c r="BA281" s="163"/>
      <c r="BB281" s="163"/>
      <c r="BC281" s="174"/>
    </row>
    <row r="282" spans="1:55" ht="50.25" customHeight="1">
      <c r="A282" s="293"/>
      <c r="B282" s="296"/>
      <c r="C282" s="287"/>
      <c r="D282" s="172" t="s">
        <v>2</v>
      </c>
      <c r="E282" s="163">
        <f t="shared" si="210"/>
        <v>4738.72199</v>
      </c>
      <c r="F282" s="163">
        <f t="shared" si="211"/>
        <v>4738.72199</v>
      </c>
      <c r="G282" s="163">
        <f t="shared" ref="G282:G283" si="214">F282*100/E282</f>
        <v>100</v>
      </c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3"/>
      <c r="AB282" s="163"/>
      <c r="AC282" s="163"/>
      <c r="AD282" s="163"/>
      <c r="AE282" s="163"/>
      <c r="AF282" s="163"/>
      <c r="AG282" s="163"/>
      <c r="AH282" s="163"/>
      <c r="AI282" s="163"/>
      <c r="AJ282" s="163"/>
      <c r="AK282" s="163"/>
      <c r="AL282" s="163"/>
      <c r="AM282" s="163"/>
      <c r="AN282" s="163"/>
      <c r="AO282" s="163">
        <v>4738.72199</v>
      </c>
      <c r="AP282" s="163"/>
      <c r="AQ282" s="163"/>
      <c r="AR282" s="163"/>
      <c r="AS282" s="163"/>
      <c r="AT282" s="163"/>
      <c r="AU282" s="163"/>
      <c r="AV282" s="163"/>
      <c r="AW282" s="163"/>
      <c r="AX282" s="163"/>
      <c r="AY282" s="163"/>
      <c r="AZ282" s="163">
        <v>4738.72199</v>
      </c>
      <c r="BA282" s="163"/>
      <c r="BB282" s="163"/>
      <c r="BC282" s="174"/>
    </row>
    <row r="283" spans="1:55" ht="22.5" customHeight="1">
      <c r="A283" s="293"/>
      <c r="B283" s="296"/>
      <c r="C283" s="287"/>
      <c r="D283" s="224" t="s">
        <v>268</v>
      </c>
      <c r="E283" s="163">
        <f>H283+K283+N283+Q283+T283+W283+Z283+AE283+AJ283+AO283+AT283+AY283</f>
        <v>249.40641999999934</v>
      </c>
      <c r="F283" s="163">
        <f t="shared" si="211"/>
        <v>249.40641999999934</v>
      </c>
      <c r="G283" s="163">
        <f t="shared" si="214"/>
        <v>100</v>
      </c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>
        <v>1560.2590600000001</v>
      </c>
      <c r="U283" s="163">
        <v>1560.2590600000001</v>
      </c>
      <c r="V283" s="163"/>
      <c r="W283" s="163"/>
      <c r="X283" s="163"/>
      <c r="Y283" s="163"/>
      <c r="Z283" s="163">
        <v>2832.0470099999998</v>
      </c>
      <c r="AA283" s="163">
        <v>2832.0470099999998</v>
      </c>
      <c r="AB283" s="163"/>
      <c r="AC283" s="163"/>
      <c r="AD283" s="163"/>
      <c r="AE283" s="163">
        <f>4750.517-1560.25906+237.61141-2832.04701</f>
        <v>595.82233999999971</v>
      </c>
      <c r="AF283" s="163">
        <f>4750.517-1560.25906+237.61141-2832.04701</f>
        <v>595.82233999999971</v>
      </c>
      <c r="AG283" s="163"/>
      <c r="AH283" s="163"/>
      <c r="AI283" s="163"/>
      <c r="AJ283" s="163"/>
      <c r="AK283" s="163"/>
      <c r="AL283" s="163"/>
      <c r="AM283" s="163"/>
      <c r="AN283" s="163"/>
      <c r="AO283" s="163">
        <v>-4738.72199</v>
      </c>
      <c r="AP283" s="163"/>
      <c r="AQ283" s="163"/>
      <c r="AR283" s="163"/>
      <c r="AS283" s="163"/>
      <c r="AT283" s="163"/>
      <c r="AU283" s="163"/>
      <c r="AV283" s="163"/>
      <c r="AW283" s="163"/>
      <c r="AX283" s="163"/>
      <c r="AY283" s="163"/>
      <c r="AZ283" s="163">
        <v>-4738.72199</v>
      </c>
      <c r="BA283" s="163"/>
      <c r="BB283" s="163"/>
      <c r="BC283" s="174"/>
    </row>
    <row r="284" spans="1:55" ht="82.5" customHeight="1">
      <c r="A284" s="293"/>
      <c r="B284" s="296"/>
      <c r="C284" s="287"/>
      <c r="D284" s="224" t="s">
        <v>274</v>
      </c>
      <c r="E284" s="163">
        <f t="shared" ref="E284:E286" si="215">H284+K284+N284+Q284+T284+W284+Z284+AE284+AJ284+AO284+AT284+AY284</f>
        <v>0</v>
      </c>
      <c r="F284" s="163">
        <f t="shared" si="211"/>
        <v>0</v>
      </c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3"/>
      <c r="AF284" s="163"/>
      <c r="AG284" s="163"/>
      <c r="AH284" s="163"/>
      <c r="AI284" s="163"/>
      <c r="AJ284" s="163"/>
      <c r="AK284" s="163"/>
      <c r="AL284" s="163"/>
      <c r="AM284" s="163"/>
      <c r="AN284" s="163"/>
      <c r="AO284" s="163"/>
      <c r="AP284" s="163"/>
      <c r="AQ284" s="163"/>
      <c r="AR284" s="163"/>
      <c r="AS284" s="163"/>
      <c r="AT284" s="163"/>
      <c r="AU284" s="163"/>
      <c r="AV284" s="163"/>
      <c r="AW284" s="163"/>
      <c r="AX284" s="163"/>
      <c r="AY284" s="163"/>
      <c r="AZ284" s="163"/>
      <c r="BA284" s="163"/>
      <c r="BB284" s="163"/>
      <c r="BC284" s="174"/>
    </row>
    <row r="285" spans="1:55" ht="22.5" customHeight="1">
      <c r="A285" s="293"/>
      <c r="B285" s="296"/>
      <c r="C285" s="287"/>
      <c r="D285" s="224" t="s">
        <v>269</v>
      </c>
      <c r="E285" s="163">
        <f t="shared" si="215"/>
        <v>0</v>
      </c>
      <c r="F285" s="163">
        <f t="shared" si="211"/>
        <v>0</v>
      </c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3"/>
      <c r="AB285" s="163"/>
      <c r="AC285" s="163"/>
      <c r="AD285" s="163"/>
      <c r="AE285" s="163"/>
      <c r="AF285" s="163"/>
      <c r="AG285" s="163"/>
      <c r="AH285" s="163"/>
      <c r="AI285" s="163"/>
      <c r="AJ285" s="163"/>
      <c r="AK285" s="163"/>
      <c r="AL285" s="163"/>
      <c r="AM285" s="163"/>
      <c r="AN285" s="163"/>
      <c r="AO285" s="163"/>
      <c r="AP285" s="163"/>
      <c r="AQ285" s="163"/>
      <c r="AR285" s="163"/>
      <c r="AS285" s="163"/>
      <c r="AT285" s="163"/>
      <c r="AU285" s="163"/>
      <c r="AV285" s="163"/>
      <c r="AW285" s="163"/>
      <c r="AX285" s="163"/>
      <c r="AY285" s="163"/>
      <c r="AZ285" s="163"/>
      <c r="BA285" s="163"/>
      <c r="BB285" s="163"/>
      <c r="BC285" s="174"/>
    </row>
    <row r="286" spans="1:55" ht="31.2">
      <c r="A286" s="294"/>
      <c r="B286" s="297"/>
      <c r="C286" s="287"/>
      <c r="D286" s="228" t="s">
        <v>43</v>
      </c>
      <c r="E286" s="163">
        <f t="shared" si="215"/>
        <v>0</v>
      </c>
      <c r="F286" s="163">
        <f t="shared" si="211"/>
        <v>0</v>
      </c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  <c r="AX286" s="163"/>
      <c r="AY286" s="163"/>
      <c r="AZ286" s="163"/>
      <c r="BA286" s="163"/>
      <c r="BB286" s="163"/>
      <c r="BC286" s="174"/>
    </row>
    <row r="287" spans="1:55" ht="22.5" customHeight="1">
      <c r="A287" s="292" t="s">
        <v>456</v>
      </c>
      <c r="B287" s="295" t="s">
        <v>528</v>
      </c>
      <c r="C287" s="287" t="s">
        <v>298</v>
      </c>
      <c r="D287" s="150" t="s">
        <v>41</v>
      </c>
      <c r="E287" s="163">
        <f t="shared" ref="E287:E289" si="216">H287+K287+N287+Q287+T287+W287+Z287+AE287+AJ287+AO287+AT287+AY287</f>
        <v>1398.6214299999999</v>
      </c>
      <c r="F287" s="163">
        <f t="shared" ref="F287:F293" si="217">I287+L287+O287+R287+U287+X287+AA287+AF287+AK287+AP287+AU287+AZ287</f>
        <v>1397.9014999999999</v>
      </c>
      <c r="G287" s="163">
        <f t="shared" ref="G287" si="218">F287*100/E287</f>
        <v>99.948525742237479</v>
      </c>
      <c r="H287" s="163">
        <f>H288+H289+H290+H292+H293</f>
        <v>0</v>
      </c>
      <c r="I287" s="163">
        <f t="shared" ref="I287:BA287" si="219">I288+I289+I290+I292+I293</f>
        <v>0</v>
      </c>
      <c r="J287" s="163">
        <f t="shared" si="219"/>
        <v>0</v>
      </c>
      <c r="K287" s="163">
        <f t="shared" si="219"/>
        <v>0</v>
      </c>
      <c r="L287" s="163">
        <f t="shared" si="219"/>
        <v>0</v>
      </c>
      <c r="M287" s="163">
        <f t="shared" si="219"/>
        <v>0</v>
      </c>
      <c r="N287" s="163">
        <f t="shared" si="219"/>
        <v>0</v>
      </c>
      <c r="O287" s="163">
        <f t="shared" si="219"/>
        <v>0</v>
      </c>
      <c r="P287" s="163">
        <f t="shared" si="219"/>
        <v>0</v>
      </c>
      <c r="Q287" s="163">
        <f t="shared" si="219"/>
        <v>0</v>
      </c>
      <c r="R287" s="163">
        <f t="shared" si="219"/>
        <v>0</v>
      </c>
      <c r="S287" s="163">
        <f t="shared" si="219"/>
        <v>0</v>
      </c>
      <c r="T287" s="163">
        <f t="shared" si="219"/>
        <v>0</v>
      </c>
      <c r="U287" s="163">
        <f t="shared" si="219"/>
        <v>0</v>
      </c>
      <c r="V287" s="163">
        <f t="shared" si="219"/>
        <v>0</v>
      </c>
      <c r="W287" s="163">
        <f t="shared" si="219"/>
        <v>0</v>
      </c>
      <c r="X287" s="163">
        <f t="shared" si="219"/>
        <v>0</v>
      </c>
      <c r="Y287" s="163">
        <f t="shared" si="219"/>
        <v>0</v>
      </c>
      <c r="Z287" s="163">
        <f t="shared" si="219"/>
        <v>0</v>
      </c>
      <c r="AA287" s="163">
        <f t="shared" si="219"/>
        <v>0</v>
      </c>
      <c r="AB287" s="163">
        <f t="shared" si="219"/>
        <v>0</v>
      </c>
      <c r="AC287" s="163">
        <f t="shared" si="219"/>
        <v>0</v>
      </c>
      <c r="AD287" s="163">
        <f t="shared" si="219"/>
        <v>0</v>
      </c>
      <c r="AE287" s="163">
        <f t="shared" si="219"/>
        <v>0</v>
      </c>
      <c r="AF287" s="163">
        <f t="shared" si="219"/>
        <v>0</v>
      </c>
      <c r="AG287" s="163">
        <f t="shared" si="219"/>
        <v>0</v>
      </c>
      <c r="AH287" s="163">
        <f t="shared" si="219"/>
        <v>0</v>
      </c>
      <c r="AI287" s="163">
        <f t="shared" si="219"/>
        <v>0</v>
      </c>
      <c r="AJ287" s="163">
        <f t="shared" si="219"/>
        <v>0</v>
      </c>
      <c r="AK287" s="163">
        <f t="shared" si="219"/>
        <v>0</v>
      </c>
      <c r="AL287" s="163">
        <f t="shared" si="219"/>
        <v>0</v>
      </c>
      <c r="AM287" s="163">
        <f t="shared" si="219"/>
        <v>0</v>
      </c>
      <c r="AN287" s="163">
        <f t="shared" si="219"/>
        <v>0</v>
      </c>
      <c r="AO287" s="163">
        <f t="shared" si="219"/>
        <v>0</v>
      </c>
      <c r="AP287" s="163">
        <f t="shared" si="219"/>
        <v>0</v>
      </c>
      <c r="AQ287" s="163">
        <f t="shared" si="219"/>
        <v>0</v>
      </c>
      <c r="AR287" s="163">
        <f t="shared" si="219"/>
        <v>0</v>
      </c>
      <c r="AS287" s="163">
        <f t="shared" si="219"/>
        <v>0</v>
      </c>
      <c r="AT287" s="163">
        <f t="shared" si="219"/>
        <v>1397.9014999999999</v>
      </c>
      <c r="AU287" s="163">
        <f t="shared" si="219"/>
        <v>1397.9014999999999</v>
      </c>
      <c r="AV287" s="163">
        <f t="shared" si="219"/>
        <v>0</v>
      </c>
      <c r="AW287" s="163">
        <f t="shared" si="219"/>
        <v>0</v>
      </c>
      <c r="AX287" s="163">
        <f t="shared" si="219"/>
        <v>0</v>
      </c>
      <c r="AY287" s="163">
        <f t="shared" si="219"/>
        <v>0.71992999999999086</v>
      </c>
      <c r="AZ287" s="163">
        <f t="shared" si="219"/>
        <v>0</v>
      </c>
      <c r="BA287" s="163">
        <f t="shared" si="219"/>
        <v>0</v>
      </c>
      <c r="BB287" s="163"/>
      <c r="BC287" s="174"/>
    </row>
    <row r="288" spans="1:55" ht="32.25" customHeight="1">
      <c r="A288" s="293"/>
      <c r="B288" s="296"/>
      <c r="C288" s="287"/>
      <c r="D288" s="148" t="s">
        <v>37</v>
      </c>
      <c r="E288" s="163">
        <f t="shared" si="216"/>
        <v>0</v>
      </c>
      <c r="F288" s="163">
        <f t="shared" si="217"/>
        <v>0</v>
      </c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  <c r="AP288" s="163"/>
      <c r="AQ288" s="163"/>
      <c r="AR288" s="163"/>
      <c r="AS288" s="163"/>
      <c r="AT288" s="163"/>
      <c r="AU288" s="163"/>
      <c r="AV288" s="163"/>
      <c r="AW288" s="163"/>
      <c r="AX288" s="163"/>
      <c r="AY288" s="163"/>
      <c r="AZ288" s="163"/>
      <c r="BA288" s="163"/>
      <c r="BB288" s="163"/>
      <c r="BC288" s="174"/>
    </row>
    <row r="289" spans="1:55" ht="50.25" customHeight="1">
      <c r="A289" s="293"/>
      <c r="B289" s="296"/>
      <c r="C289" s="287"/>
      <c r="D289" s="172" t="s">
        <v>2</v>
      </c>
      <c r="E289" s="163">
        <f t="shared" si="216"/>
        <v>1328.0064299999999</v>
      </c>
      <c r="F289" s="163">
        <f t="shared" si="217"/>
        <v>1328.0064299999999</v>
      </c>
      <c r="G289" s="163">
        <f t="shared" ref="G289:G290" si="220">F289*100/E289</f>
        <v>100</v>
      </c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>
        <f>1341.685-13.67857</f>
        <v>1328.0064299999999</v>
      </c>
      <c r="AU289" s="163">
        <f>1341.685-13.67857</f>
        <v>1328.0064299999999</v>
      </c>
      <c r="AV289" s="163"/>
      <c r="AW289" s="163"/>
      <c r="AX289" s="163"/>
      <c r="AY289" s="163"/>
      <c r="AZ289" s="163"/>
      <c r="BA289" s="163"/>
      <c r="BB289" s="163"/>
      <c r="BC289" s="174"/>
    </row>
    <row r="290" spans="1:55" ht="22.5" customHeight="1">
      <c r="A290" s="293"/>
      <c r="B290" s="296"/>
      <c r="C290" s="287"/>
      <c r="D290" s="224" t="s">
        <v>268</v>
      </c>
      <c r="E290" s="163">
        <f>H290+K290+N290+Q290+T290+W290+Z290+AE290+AJ290+AO290+AT290+AY290</f>
        <v>70.614999999999995</v>
      </c>
      <c r="F290" s="163">
        <f t="shared" si="217"/>
        <v>69.895070000000004</v>
      </c>
      <c r="G290" s="163">
        <f t="shared" si="220"/>
        <v>98.980485732493108</v>
      </c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>
        <v>69.895070000000004</v>
      </c>
      <c r="AU290" s="163">
        <v>69.895070000000004</v>
      </c>
      <c r="AV290" s="163"/>
      <c r="AW290" s="163"/>
      <c r="AX290" s="163"/>
      <c r="AY290" s="163">
        <f>70.615-69.89507</f>
        <v>0.71992999999999086</v>
      </c>
      <c r="AZ290" s="163"/>
      <c r="BA290" s="163"/>
      <c r="BB290" s="163"/>
      <c r="BC290" s="174"/>
    </row>
    <row r="291" spans="1:55" ht="82.5" customHeight="1">
      <c r="A291" s="293"/>
      <c r="B291" s="296"/>
      <c r="C291" s="287"/>
      <c r="D291" s="224" t="s">
        <v>274</v>
      </c>
      <c r="E291" s="163">
        <f t="shared" ref="E291:E293" si="221">H291+K291+N291+Q291+T291+W291+Z291+AE291+AJ291+AO291+AT291+AY291</f>
        <v>0</v>
      </c>
      <c r="F291" s="163">
        <f t="shared" si="217"/>
        <v>0</v>
      </c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3"/>
      <c r="AG291" s="163"/>
      <c r="AH291" s="163"/>
      <c r="AI291" s="163"/>
      <c r="AJ291" s="163"/>
      <c r="AK291" s="163"/>
      <c r="AL291" s="163"/>
      <c r="AM291" s="163"/>
      <c r="AN291" s="163"/>
      <c r="AO291" s="163"/>
      <c r="AP291" s="163"/>
      <c r="AQ291" s="163"/>
      <c r="AR291" s="163"/>
      <c r="AS291" s="163"/>
      <c r="AT291" s="163"/>
      <c r="AU291" s="163"/>
      <c r="AV291" s="163"/>
      <c r="AW291" s="163"/>
      <c r="AX291" s="163"/>
      <c r="AY291" s="163"/>
      <c r="AZ291" s="163"/>
      <c r="BA291" s="163"/>
      <c r="BB291" s="163"/>
      <c r="BC291" s="174"/>
    </row>
    <row r="292" spans="1:55" ht="22.5" customHeight="1">
      <c r="A292" s="293"/>
      <c r="B292" s="296"/>
      <c r="C292" s="287"/>
      <c r="D292" s="224" t="s">
        <v>269</v>
      </c>
      <c r="E292" s="163">
        <f t="shared" si="221"/>
        <v>0</v>
      </c>
      <c r="F292" s="163">
        <f t="shared" si="217"/>
        <v>0</v>
      </c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3"/>
      <c r="AB292" s="163"/>
      <c r="AC292" s="163"/>
      <c r="AD292" s="163"/>
      <c r="AE292" s="163"/>
      <c r="AF292" s="163"/>
      <c r="AG292" s="163"/>
      <c r="AH292" s="163"/>
      <c r="AI292" s="163"/>
      <c r="AJ292" s="163"/>
      <c r="AK292" s="163"/>
      <c r="AL292" s="163"/>
      <c r="AM292" s="163"/>
      <c r="AN292" s="163"/>
      <c r="AO292" s="163"/>
      <c r="AP292" s="163"/>
      <c r="AQ292" s="163"/>
      <c r="AR292" s="163"/>
      <c r="AS292" s="163"/>
      <c r="AT292" s="163"/>
      <c r="AU292" s="163"/>
      <c r="AV292" s="163"/>
      <c r="AW292" s="163"/>
      <c r="AX292" s="163"/>
      <c r="AY292" s="163"/>
      <c r="AZ292" s="163"/>
      <c r="BA292" s="163"/>
      <c r="BB292" s="163"/>
      <c r="BC292" s="174"/>
    </row>
    <row r="293" spans="1:55" ht="31.2">
      <c r="A293" s="294"/>
      <c r="B293" s="297"/>
      <c r="C293" s="287"/>
      <c r="D293" s="228" t="s">
        <v>43</v>
      </c>
      <c r="E293" s="163">
        <f t="shared" si="221"/>
        <v>0</v>
      </c>
      <c r="F293" s="163">
        <f t="shared" si="217"/>
        <v>0</v>
      </c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63"/>
      <c r="AE293" s="163"/>
      <c r="AF293" s="163"/>
      <c r="AG293" s="163"/>
      <c r="AH293" s="163"/>
      <c r="AI293" s="163"/>
      <c r="AJ293" s="163"/>
      <c r="AK293" s="163"/>
      <c r="AL293" s="163"/>
      <c r="AM293" s="163"/>
      <c r="AN293" s="163"/>
      <c r="AO293" s="163"/>
      <c r="AP293" s="163"/>
      <c r="AQ293" s="163"/>
      <c r="AR293" s="163"/>
      <c r="AS293" s="163"/>
      <c r="AT293" s="163"/>
      <c r="AU293" s="163"/>
      <c r="AV293" s="163"/>
      <c r="AW293" s="163"/>
      <c r="AX293" s="163"/>
      <c r="AY293" s="163"/>
      <c r="AZ293" s="163"/>
      <c r="BA293" s="163"/>
      <c r="BB293" s="163"/>
      <c r="BC293" s="174"/>
    </row>
    <row r="294" spans="1:55" ht="22.5" customHeight="1">
      <c r="A294" s="292" t="s">
        <v>457</v>
      </c>
      <c r="B294" s="295" t="s">
        <v>529</v>
      </c>
      <c r="C294" s="287" t="s">
        <v>298</v>
      </c>
      <c r="D294" s="150" t="s">
        <v>41</v>
      </c>
      <c r="E294" s="163">
        <f t="shared" ref="E294:E296" si="222">H294+K294+N294+Q294+T294+W294+Z294+AE294+AJ294+AO294+AT294+AY294</f>
        <v>1453.0484999999999</v>
      </c>
      <c r="F294" s="163">
        <f t="shared" ref="F294:F300" si="223">I294+L294+O294+R294+U294+X294+AA294+AF294+AK294+AP294+AU294+AZ294</f>
        <v>1453.0484999999999</v>
      </c>
      <c r="G294" s="163">
        <f t="shared" ref="G294" si="224">F294*100/E294</f>
        <v>99.999999999999986</v>
      </c>
      <c r="H294" s="163">
        <f>H295+H296+H297+H299+H300</f>
        <v>0</v>
      </c>
      <c r="I294" s="163">
        <f t="shared" ref="I294:BA294" si="225">I295+I296+I297+I299+I300</f>
        <v>0</v>
      </c>
      <c r="J294" s="163">
        <f t="shared" si="225"/>
        <v>0</v>
      </c>
      <c r="K294" s="163">
        <f t="shared" si="225"/>
        <v>0</v>
      </c>
      <c r="L294" s="163">
        <f t="shared" si="225"/>
        <v>0</v>
      </c>
      <c r="M294" s="163">
        <f t="shared" si="225"/>
        <v>0</v>
      </c>
      <c r="N294" s="163">
        <f t="shared" si="225"/>
        <v>0</v>
      </c>
      <c r="O294" s="163">
        <f t="shared" si="225"/>
        <v>0</v>
      </c>
      <c r="P294" s="163">
        <f t="shared" si="225"/>
        <v>0</v>
      </c>
      <c r="Q294" s="163">
        <f t="shared" si="225"/>
        <v>0</v>
      </c>
      <c r="R294" s="163">
        <f t="shared" si="225"/>
        <v>0</v>
      </c>
      <c r="S294" s="163">
        <f t="shared" si="225"/>
        <v>0</v>
      </c>
      <c r="T294" s="163">
        <f t="shared" si="225"/>
        <v>0</v>
      </c>
      <c r="U294" s="163">
        <f t="shared" si="225"/>
        <v>0</v>
      </c>
      <c r="V294" s="163">
        <f t="shared" si="225"/>
        <v>0</v>
      </c>
      <c r="W294" s="163">
        <f t="shared" si="225"/>
        <v>0</v>
      </c>
      <c r="X294" s="163">
        <f t="shared" si="225"/>
        <v>0</v>
      </c>
      <c r="Y294" s="163">
        <f t="shared" si="225"/>
        <v>0</v>
      </c>
      <c r="Z294" s="163">
        <f t="shared" si="225"/>
        <v>641.71199999999999</v>
      </c>
      <c r="AA294" s="163">
        <f t="shared" si="225"/>
        <v>641.71199999999999</v>
      </c>
      <c r="AB294" s="163">
        <f t="shared" si="225"/>
        <v>0</v>
      </c>
      <c r="AC294" s="163">
        <f t="shared" si="225"/>
        <v>0</v>
      </c>
      <c r="AD294" s="163">
        <f t="shared" si="225"/>
        <v>0</v>
      </c>
      <c r="AE294" s="163">
        <f t="shared" si="225"/>
        <v>0</v>
      </c>
      <c r="AF294" s="163">
        <f t="shared" si="225"/>
        <v>0</v>
      </c>
      <c r="AG294" s="163">
        <f t="shared" si="225"/>
        <v>0</v>
      </c>
      <c r="AH294" s="163">
        <f t="shared" si="225"/>
        <v>0</v>
      </c>
      <c r="AI294" s="163">
        <f t="shared" si="225"/>
        <v>0</v>
      </c>
      <c r="AJ294" s="163">
        <f t="shared" si="225"/>
        <v>0</v>
      </c>
      <c r="AK294" s="163">
        <f t="shared" si="225"/>
        <v>0</v>
      </c>
      <c r="AL294" s="163">
        <f t="shared" si="225"/>
        <v>0</v>
      </c>
      <c r="AM294" s="163">
        <f t="shared" si="225"/>
        <v>0</v>
      </c>
      <c r="AN294" s="163">
        <f t="shared" si="225"/>
        <v>0</v>
      </c>
      <c r="AO294" s="163">
        <f t="shared" si="225"/>
        <v>0</v>
      </c>
      <c r="AP294" s="163">
        <f t="shared" si="225"/>
        <v>0</v>
      </c>
      <c r="AQ294" s="163">
        <f t="shared" si="225"/>
        <v>0</v>
      </c>
      <c r="AR294" s="163">
        <f t="shared" si="225"/>
        <v>0</v>
      </c>
      <c r="AS294" s="163">
        <f t="shared" si="225"/>
        <v>0</v>
      </c>
      <c r="AT294" s="163">
        <f t="shared" si="225"/>
        <v>0</v>
      </c>
      <c r="AU294" s="163">
        <f t="shared" si="225"/>
        <v>0</v>
      </c>
      <c r="AV294" s="163">
        <f t="shared" si="225"/>
        <v>0</v>
      </c>
      <c r="AW294" s="163">
        <f t="shared" si="225"/>
        <v>0</v>
      </c>
      <c r="AX294" s="163">
        <f t="shared" si="225"/>
        <v>0</v>
      </c>
      <c r="AY294" s="163">
        <f t="shared" si="225"/>
        <v>811.33649999999989</v>
      </c>
      <c r="AZ294" s="163">
        <f t="shared" si="225"/>
        <v>811.33649999999989</v>
      </c>
      <c r="BA294" s="163">
        <f t="shared" si="225"/>
        <v>0</v>
      </c>
      <c r="BB294" s="163"/>
      <c r="BC294" s="174"/>
    </row>
    <row r="295" spans="1:55" ht="32.25" customHeight="1">
      <c r="A295" s="293"/>
      <c r="B295" s="296"/>
      <c r="C295" s="287"/>
      <c r="D295" s="148" t="s">
        <v>37</v>
      </c>
      <c r="E295" s="163">
        <f t="shared" si="222"/>
        <v>0</v>
      </c>
      <c r="F295" s="163">
        <f t="shared" si="223"/>
        <v>0</v>
      </c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  <c r="AH295" s="163"/>
      <c r="AI295" s="163"/>
      <c r="AJ295" s="163"/>
      <c r="AK295" s="163"/>
      <c r="AL295" s="163"/>
      <c r="AM295" s="163"/>
      <c r="AN295" s="163"/>
      <c r="AO295" s="163"/>
      <c r="AP295" s="163"/>
      <c r="AQ295" s="163"/>
      <c r="AR295" s="163"/>
      <c r="AS295" s="163"/>
      <c r="AT295" s="163"/>
      <c r="AU295" s="163"/>
      <c r="AV295" s="163"/>
      <c r="AW295" s="163"/>
      <c r="AX295" s="163"/>
      <c r="AY295" s="163"/>
      <c r="AZ295" s="163"/>
      <c r="BA295" s="163"/>
      <c r="BB295" s="163"/>
      <c r="BC295" s="174"/>
    </row>
    <row r="296" spans="1:55" ht="50.25" customHeight="1">
      <c r="A296" s="293"/>
      <c r="B296" s="296"/>
      <c r="C296" s="287"/>
      <c r="D296" s="172" t="s">
        <v>2</v>
      </c>
      <c r="E296" s="163">
        <f t="shared" si="222"/>
        <v>1380.39607</v>
      </c>
      <c r="F296" s="205">
        <f t="shared" si="223"/>
        <v>1380.39607</v>
      </c>
      <c r="G296" s="163">
        <f t="shared" ref="G296:G297" si="226">F296*100/E296</f>
        <v>99.999999999999986</v>
      </c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3"/>
      <c r="AG296" s="163"/>
      <c r="AH296" s="163"/>
      <c r="AI296" s="163"/>
      <c r="AJ296" s="163"/>
      <c r="AK296" s="163"/>
      <c r="AL296" s="163"/>
      <c r="AM296" s="163"/>
      <c r="AN296" s="163"/>
      <c r="AO296" s="163">
        <v>1250.9114500000001</v>
      </c>
      <c r="AP296" s="163"/>
      <c r="AQ296" s="163"/>
      <c r="AR296" s="163"/>
      <c r="AS296" s="163"/>
      <c r="AT296" s="163"/>
      <c r="AU296" s="163"/>
      <c r="AV296" s="163"/>
      <c r="AW296" s="163"/>
      <c r="AX296" s="163"/>
      <c r="AY296" s="163">
        <v>129.48462000000001</v>
      </c>
      <c r="AZ296" s="163">
        <f>129.48462+1250.91145</f>
        <v>1380.39607</v>
      </c>
      <c r="BA296" s="163"/>
      <c r="BB296" s="163"/>
      <c r="BC296" s="174"/>
    </row>
    <row r="297" spans="1:55" ht="22.5" customHeight="1">
      <c r="A297" s="293"/>
      <c r="B297" s="296"/>
      <c r="C297" s="287"/>
      <c r="D297" s="224" t="s">
        <v>268</v>
      </c>
      <c r="E297" s="163">
        <f>H297+K297+N297+Q297+T297+W297+Z297+AE297+AJ297+AO297+AT297+AY297</f>
        <v>72.652429999999868</v>
      </c>
      <c r="F297" s="205">
        <f t="shared" si="223"/>
        <v>72.652429999999868</v>
      </c>
      <c r="G297" s="163">
        <f t="shared" si="226"/>
        <v>100</v>
      </c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>
        <v>641.71199999999999</v>
      </c>
      <c r="AA297" s="163">
        <v>641.71199999999999</v>
      </c>
      <c r="AB297" s="163"/>
      <c r="AC297" s="163"/>
      <c r="AD297" s="163"/>
      <c r="AE297" s="163"/>
      <c r="AF297" s="163"/>
      <c r="AG297" s="163"/>
      <c r="AH297" s="163"/>
      <c r="AI297" s="163"/>
      <c r="AJ297" s="163"/>
      <c r="AK297" s="163"/>
      <c r="AL297" s="163"/>
      <c r="AM297" s="163"/>
      <c r="AN297" s="163"/>
      <c r="AO297" s="163">
        <v>-1250.9114500000001</v>
      </c>
      <c r="AP297" s="163"/>
      <c r="AQ297" s="163"/>
      <c r="AR297" s="163"/>
      <c r="AS297" s="163"/>
      <c r="AT297" s="163"/>
      <c r="AU297" s="163"/>
      <c r="AV297" s="163"/>
      <c r="AW297" s="163"/>
      <c r="AX297" s="163"/>
      <c r="AY297" s="163">
        <f>1467.447-14.3985-641.712-129.48462</f>
        <v>681.85187999999994</v>
      </c>
      <c r="AZ297" s="163">
        <f>1467.447-14.3985-641.712-129.48462-1250.91145</f>
        <v>-569.05957000000012</v>
      </c>
      <c r="BA297" s="163"/>
      <c r="BB297" s="163"/>
      <c r="BC297" s="174"/>
    </row>
    <row r="298" spans="1:55" ht="82.5" customHeight="1">
      <c r="A298" s="293"/>
      <c r="B298" s="296"/>
      <c r="C298" s="287"/>
      <c r="D298" s="224" t="s">
        <v>274</v>
      </c>
      <c r="E298" s="163">
        <f t="shared" ref="E298:E300" si="227">H298+K298+N298+Q298+T298+W298+Z298+AE298+AJ298+AO298+AT298+AY298</f>
        <v>0</v>
      </c>
      <c r="F298" s="163">
        <f t="shared" si="223"/>
        <v>0</v>
      </c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  <c r="AP298" s="163"/>
      <c r="AQ298" s="163"/>
      <c r="AR298" s="163"/>
      <c r="AS298" s="163"/>
      <c r="AT298" s="163"/>
      <c r="AU298" s="163"/>
      <c r="AV298" s="163"/>
      <c r="AW298" s="163"/>
      <c r="AX298" s="163"/>
      <c r="AY298" s="163"/>
      <c r="AZ298" s="163"/>
      <c r="BA298" s="163"/>
      <c r="BB298" s="163"/>
      <c r="BC298" s="174"/>
    </row>
    <row r="299" spans="1:55" ht="22.5" customHeight="1">
      <c r="A299" s="293"/>
      <c r="B299" s="296"/>
      <c r="C299" s="287"/>
      <c r="D299" s="224" t="s">
        <v>269</v>
      </c>
      <c r="E299" s="163">
        <f t="shared" si="227"/>
        <v>0</v>
      </c>
      <c r="F299" s="163">
        <f t="shared" si="223"/>
        <v>0</v>
      </c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3"/>
      <c r="AB299" s="163"/>
      <c r="AC299" s="163"/>
      <c r="AD299" s="163"/>
      <c r="AE299" s="163"/>
      <c r="AF299" s="163"/>
      <c r="AG299" s="163"/>
      <c r="AH299" s="163"/>
      <c r="AI299" s="163"/>
      <c r="AJ299" s="163"/>
      <c r="AK299" s="163"/>
      <c r="AL299" s="163"/>
      <c r="AM299" s="163"/>
      <c r="AN299" s="163"/>
      <c r="AO299" s="163"/>
      <c r="AP299" s="163"/>
      <c r="AQ299" s="163"/>
      <c r="AR299" s="163"/>
      <c r="AS299" s="163"/>
      <c r="AT299" s="163"/>
      <c r="AU299" s="163"/>
      <c r="AV299" s="163"/>
      <c r="AW299" s="163"/>
      <c r="AX299" s="163"/>
      <c r="AY299" s="163"/>
      <c r="AZ299" s="163"/>
      <c r="BA299" s="163"/>
      <c r="BB299" s="163"/>
      <c r="BC299" s="174"/>
    </row>
    <row r="300" spans="1:55" ht="31.2">
      <c r="A300" s="294"/>
      <c r="B300" s="297"/>
      <c r="C300" s="287"/>
      <c r="D300" s="228" t="s">
        <v>43</v>
      </c>
      <c r="E300" s="163">
        <f t="shared" si="227"/>
        <v>0</v>
      </c>
      <c r="F300" s="163">
        <f t="shared" si="223"/>
        <v>0</v>
      </c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  <c r="AG300" s="163"/>
      <c r="AH300" s="163"/>
      <c r="AI300" s="163"/>
      <c r="AJ300" s="163"/>
      <c r="AK300" s="163"/>
      <c r="AL300" s="163"/>
      <c r="AM300" s="163"/>
      <c r="AN300" s="163"/>
      <c r="AO300" s="163"/>
      <c r="AP300" s="163"/>
      <c r="AQ300" s="163"/>
      <c r="AR300" s="163"/>
      <c r="AS300" s="163"/>
      <c r="AT300" s="163"/>
      <c r="AU300" s="163"/>
      <c r="AV300" s="163"/>
      <c r="AW300" s="163"/>
      <c r="AX300" s="163"/>
      <c r="AY300" s="163"/>
      <c r="AZ300" s="163"/>
      <c r="BA300" s="163"/>
      <c r="BB300" s="163"/>
      <c r="BC300" s="174"/>
    </row>
    <row r="301" spans="1:55" ht="22.5" customHeight="1">
      <c r="A301" s="292" t="s">
        <v>458</v>
      </c>
      <c r="B301" s="295" t="s">
        <v>530</v>
      </c>
      <c r="C301" s="287" t="s">
        <v>298</v>
      </c>
      <c r="D301" s="150" t="s">
        <v>41</v>
      </c>
      <c r="E301" s="163">
        <f t="shared" ref="E301:E303" si="228">H301+K301+N301+Q301+T301+W301+Z301+AE301+AJ301+AO301+AT301+AY301</f>
        <v>675.25894999999991</v>
      </c>
      <c r="F301" s="163">
        <f t="shared" ref="F301:F307" si="229">I301+L301+O301+R301+U301+X301+AA301+AF301+AK301+AP301+AU301+AZ301</f>
        <v>675.25849999999991</v>
      </c>
      <c r="G301" s="163">
        <f t="shared" ref="G301" si="230">F301*100/E301</f>
        <v>99.999933358898829</v>
      </c>
      <c r="H301" s="163">
        <f>H302+H303+H304+H306+H307</f>
        <v>0</v>
      </c>
      <c r="I301" s="163">
        <f t="shared" ref="I301:BA301" si="231">I302+I303+I304+I306+I307</f>
        <v>0</v>
      </c>
      <c r="J301" s="163">
        <f t="shared" si="231"/>
        <v>0</v>
      </c>
      <c r="K301" s="163">
        <f t="shared" si="231"/>
        <v>0</v>
      </c>
      <c r="L301" s="163">
        <f t="shared" si="231"/>
        <v>0</v>
      </c>
      <c r="M301" s="163">
        <f t="shared" si="231"/>
        <v>0</v>
      </c>
      <c r="N301" s="163">
        <f t="shared" si="231"/>
        <v>0</v>
      </c>
      <c r="O301" s="163">
        <f t="shared" si="231"/>
        <v>0</v>
      </c>
      <c r="P301" s="163">
        <f t="shared" si="231"/>
        <v>0</v>
      </c>
      <c r="Q301" s="163">
        <f t="shared" si="231"/>
        <v>0</v>
      </c>
      <c r="R301" s="163">
        <f t="shared" si="231"/>
        <v>0</v>
      </c>
      <c r="S301" s="163">
        <f t="shared" si="231"/>
        <v>0</v>
      </c>
      <c r="T301" s="163">
        <f t="shared" si="231"/>
        <v>0</v>
      </c>
      <c r="U301" s="163">
        <f t="shared" si="231"/>
        <v>0</v>
      </c>
      <c r="V301" s="163">
        <f t="shared" si="231"/>
        <v>0</v>
      </c>
      <c r="W301" s="163">
        <f t="shared" si="231"/>
        <v>0</v>
      </c>
      <c r="X301" s="163">
        <f t="shared" si="231"/>
        <v>0</v>
      </c>
      <c r="Y301" s="163">
        <f t="shared" si="231"/>
        <v>0</v>
      </c>
      <c r="Z301" s="163">
        <f t="shared" si="231"/>
        <v>0</v>
      </c>
      <c r="AA301" s="163">
        <f t="shared" si="231"/>
        <v>0</v>
      </c>
      <c r="AB301" s="163">
        <f t="shared" si="231"/>
        <v>0</v>
      </c>
      <c r="AC301" s="163">
        <f t="shared" si="231"/>
        <v>0</v>
      </c>
      <c r="AD301" s="163">
        <f t="shared" si="231"/>
        <v>0</v>
      </c>
      <c r="AE301" s="163">
        <f t="shared" si="231"/>
        <v>0</v>
      </c>
      <c r="AF301" s="163">
        <f t="shared" si="231"/>
        <v>0</v>
      </c>
      <c r="AG301" s="163">
        <f t="shared" si="231"/>
        <v>0</v>
      </c>
      <c r="AH301" s="163">
        <f t="shared" si="231"/>
        <v>0</v>
      </c>
      <c r="AI301" s="163">
        <f t="shared" si="231"/>
        <v>0</v>
      </c>
      <c r="AJ301" s="163">
        <f t="shared" si="231"/>
        <v>0</v>
      </c>
      <c r="AK301" s="163">
        <f t="shared" si="231"/>
        <v>0</v>
      </c>
      <c r="AL301" s="163">
        <f t="shared" si="231"/>
        <v>0</v>
      </c>
      <c r="AM301" s="163">
        <f t="shared" si="231"/>
        <v>0</v>
      </c>
      <c r="AN301" s="163">
        <f t="shared" si="231"/>
        <v>0</v>
      </c>
      <c r="AO301" s="163">
        <f t="shared" si="231"/>
        <v>0</v>
      </c>
      <c r="AP301" s="163">
        <f t="shared" si="231"/>
        <v>0</v>
      </c>
      <c r="AQ301" s="163">
        <f t="shared" si="231"/>
        <v>0</v>
      </c>
      <c r="AR301" s="163">
        <f t="shared" si="231"/>
        <v>0</v>
      </c>
      <c r="AS301" s="163">
        <f t="shared" si="231"/>
        <v>0</v>
      </c>
      <c r="AT301" s="163">
        <f t="shared" si="231"/>
        <v>675.25849999999991</v>
      </c>
      <c r="AU301" s="163">
        <f t="shared" si="231"/>
        <v>675.25849999999991</v>
      </c>
      <c r="AV301" s="163">
        <f t="shared" si="231"/>
        <v>0</v>
      </c>
      <c r="AW301" s="163">
        <f t="shared" si="231"/>
        <v>0</v>
      </c>
      <c r="AX301" s="163">
        <f t="shared" si="231"/>
        <v>0</v>
      </c>
      <c r="AY301" s="163">
        <f t="shared" si="231"/>
        <v>4.500000000007276E-4</v>
      </c>
      <c r="AZ301" s="163">
        <f t="shared" si="231"/>
        <v>0</v>
      </c>
      <c r="BA301" s="163">
        <f t="shared" si="231"/>
        <v>0</v>
      </c>
      <c r="BB301" s="163"/>
      <c r="BC301" s="174"/>
    </row>
    <row r="302" spans="1:55" ht="32.25" customHeight="1">
      <c r="A302" s="293"/>
      <c r="B302" s="296"/>
      <c r="C302" s="287"/>
      <c r="D302" s="148" t="s">
        <v>37</v>
      </c>
      <c r="E302" s="163">
        <f t="shared" si="228"/>
        <v>0</v>
      </c>
      <c r="F302" s="163">
        <f t="shared" si="229"/>
        <v>0</v>
      </c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3"/>
      <c r="AB302" s="163"/>
      <c r="AC302" s="163"/>
      <c r="AD302" s="163"/>
      <c r="AE302" s="163"/>
      <c r="AF302" s="163"/>
      <c r="AG302" s="163"/>
      <c r="AH302" s="163"/>
      <c r="AI302" s="163"/>
      <c r="AJ302" s="163"/>
      <c r="AK302" s="163"/>
      <c r="AL302" s="163"/>
      <c r="AM302" s="163"/>
      <c r="AN302" s="163"/>
      <c r="AO302" s="163"/>
      <c r="AP302" s="163"/>
      <c r="AQ302" s="163"/>
      <c r="AR302" s="163"/>
      <c r="AS302" s="163"/>
      <c r="AT302" s="163"/>
      <c r="AU302" s="163"/>
      <c r="AV302" s="163"/>
      <c r="AW302" s="163"/>
      <c r="AX302" s="163"/>
      <c r="AY302" s="163"/>
      <c r="AZ302" s="163"/>
      <c r="BA302" s="163"/>
      <c r="BB302" s="163"/>
      <c r="BC302" s="174"/>
    </row>
    <row r="303" spans="1:55" ht="50.25" customHeight="1">
      <c r="A303" s="293"/>
      <c r="B303" s="296"/>
      <c r="C303" s="287"/>
      <c r="D303" s="172" t="s">
        <v>2</v>
      </c>
      <c r="E303" s="163">
        <f t="shared" si="228"/>
        <v>641.49604999999997</v>
      </c>
      <c r="F303" s="163">
        <f t="shared" si="229"/>
        <v>641.49604999999997</v>
      </c>
      <c r="G303" s="163">
        <f t="shared" ref="G303:G304" si="232">F303*100/E303</f>
        <v>100</v>
      </c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3"/>
      <c r="AG303" s="163"/>
      <c r="AH303" s="163"/>
      <c r="AI303" s="163"/>
      <c r="AJ303" s="163"/>
      <c r="AK303" s="163"/>
      <c r="AL303" s="163"/>
      <c r="AM303" s="163"/>
      <c r="AN303" s="163"/>
      <c r="AO303" s="163"/>
      <c r="AP303" s="163"/>
      <c r="AQ303" s="163"/>
      <c r="AR303" s="163"/>
      <c r="AS303" s="163"/>
      <c r="AT303" s="163">
        <v>641.49604999999997</v>
      </c>
      <c r="AU303" s="163">
        <v>641.49604999999997</v>
      </c>
      <c r="AV303" s="163"/>
      <c r="AW303" s="163"/>
      <c r="AX303" s="163"/>
      <c r="AY303" s="163">
        <f>592.81965+48.6764-641.49605</f>
        <v>0</v>
      </c>
      <c r="AZ303" s="163"/>
      <c r="BA303" s="163"/>
      <c r="BB303" s="163"/>
      <c r="BC303" s="174"/>
    </row>
    <row r="304" spans="1:55" ht="22.5" customHeight="1">
      <c r="A304" s="293"/>
      <c r="B304" s="296"/>
      <c r="C304" s="287"/>
      <c r="D304" s="224" t="s">
        <v>268</v>
      </c>
      <c r="E304" s="163">
        <f>H304+K304+N304+Q304+T304+W304+Z304+AE304+AJ304+AO304+AT304+AY304</f>
        <v>33.762900000000002</v>
      </c>
      <c r="F304" s="163">
        <f t="shared" si="229"/>
        <v>33.762450000000001</v>
      </c>
      <c r="G304" s="163">
        <f t="shared" si="232"/>
        <v>99.998667176101577</v>
      </c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  <c r="AC304" s="163"/>
      <c r="AD304" s="163"/>
      <c r="AE304" s="163"/>
      <c r="AF304" s="163"/>
      <c r="AG304" s="163"/>
      <c r="AH304" s="163"/>
      <c r="AI304" s="163"/>
      <c r="AJ304" s="163"/>
      <c r="AK304" s="163"/>
      <c r="AL304" s="163"/>
      <c r="AM304" s="163"/>
      <c r="AN304" s="163"/>
      <c r="AO304" s="163"/>
      <c r="AP304" s="163"/>
      <c r="AQ304" s="163"/>
      <c r="AR304" s="163"/>
      <c r="AS304" s="163"/>
      <c r="AT304" s="163">
        <v>33.762450000000001</v>
      </c>
      <c r="AU304" s="163">
        <v>33.762450000000001</v>
      </c>
      <c r="AV304" s="163"/>
      <c r="AW304" s="163"/>
      <c r="AX304" s="163"/>
      <c r="AY304" s="163">
        <f>33.7629-33.76245</f>
        <v>4.500000000007276E-4</v>
      </c>
      <c r="AZ304" s="163"/>
      <c r="BA304" s="163"/>
      <c r="BB304" s="163"/>
      <c r="BC304" s="174"/>
    </row>
    <row r="305" spans="1:55" ht="82.5" customHeight="1">
      <c r="A305" s="293"/>
      <c r="B305" s="296"/>
      <c r="C305" s="287"/>
      <c r="D305" s="224" t="s">
        <v>274</v>
      </c>
      <c r="E305" s="163">
        <f t="shared" ref="E305:E307" si="233">H305+K305+N305+Q305+T305+W305+Z305+AE305+AJ305+AO305+AT305+AY305</f>
        <v>0</v>
      </c>
      <c r="F305" s="163">
        <f t="shared" si="229"/>
        <v>0</v>
      </c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  <c r="AA305" s="163"/>
      <c r="AB305" s="163"/>
      <c r="AC305" s="163"/>
      <c r="AD305" s="163"/>
      <c r="AE305" s="163"/>
      <c r="AF305" s="163"/>
      <c r="AG305" s="163"/>
      <c r="AH305" s="163"/>
      <c r="AI305" s="163"/>
      <c r="AJ305" s="163"/>
      <c r="AK305" s="163"/>
      <c r="AL305" s="163"/>
      <c r="AM305" s="163"/>
      <c r="AN305" s="163"/>
      <c r="AO305" s="163"/>
      <c r="AP305" s="163"/>
      <c r="AQ305" s="163"/>
      <c r="AR305" s="163"/>
      <c r="AS305" s="163"/>
      <c r="AT305" s="163"/>
      <c r="AU305" s="163"/>
      <c r="AV305" s="163"/>
      <c r="AW305" s="163"/>
      <c r="AX305" s="163"/>
      <c r="AY305" s="163"/>
      <c r="AZ305" s="163"/>
      <c r="BA305" s="163"/>
      <c r="BB305" s="163"/>
      <c r="BC305" s="174"/>
    </row>
    <row r="306" spans="1:55" ht="22.5" customHeight="1">
      <c r="A306" s="293"/>
      <c r="B306" s="296"/>
      <c r="C306" s="287"/>
      <c r="D306" s="224" t="s">
        <v>269</v>
      </c>
      <c r="E306" s="163">
        <f t="shared" si="233"/>
        <v>0</v>
      </c>
      <c r="F306" s="163">
        <f t="shared" si="229"/>
        <v>0</v>
      </c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  <c r="AA306" s="163"/>
      <c r="AB306" s="163"/>
      <c r="AC306" s="163"/>
      <c r="AD306" s="163"/>
      <c r="AE306" s="163"/>
      <c r="AF306" s="163"/>
      <c r="AG306" s="163"/>
      <c r="AH306" s="163"/>
      <c r="AI306" s="163"/>
      <c r="AJ306" s="163"/>
      <c r="AK306" s="163"/>
      <c r="AL306" s="163"/>
      <c r="AM306" s="163"/>
      <c r="AN306" s="163"/>
      <c r="AO306" s="163"/>
      <c r="AP306" s="163"/>
      <c r="AQ306" s="163"/>
      <c r="AR306" s="163"/>
      <c r="AS306" s="163"/>
      <c r="AT306" s="163"/>
      <c r="AU306" s="163"/>
      <c r="AV306" s="163"/>
      <c r="AW306" s="163"/>
      <c r="AX306" s="163"/>
      <c r="AY306" s="163"/>
      <c r="AZ306" s="163"/>
      <c r="BA306" s="163"/>
      <c r="BB306" s="163"/>
      <c r="BC306" s="174"/>
    </row>
    <row r="307" spans="1:55" ht="31.2">
      <c r="A307" s="294"/>
      <c r="B307" s="297"/>
      <c r="C307" s="287"/>
      <c r="D307" s="228" t="s">
        <v>43</v>
      </c>
      <c r="E307" s="163">
        <f t="shared" si="233"/>
        <v>0</v>
      </c>
      <c r="F307" s="163">
        <f t="shared" si="229"/>
        <v>0</v>
      </c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3"/>
      <c r="AB307" s="163"/>
      <c r="AC307" s="163"/>
      <c r="AD307" s="163"/>
      <c r="AE307" s="163"/>
      <c r="AF307" s="163"/>
      <c r="AG307" s="163"/>
      <c r="AH307" s="163"/>
      <c r="AI307" s="163"/>
      <c r="AJ307" s="163"/>
      <c r="AK307" s="163"/>
      <c r="AL307" s="163"/>
      <c r="AM307" s="163"/>
      <c r="AN307" s="163"/>
      <c r="AO307" s="163"/>
      <c r="AP307" s="163"/>
      <c r="AQ307" s="163"/>
      <c r="AR307" s="163"/>
      <c r="AS307" s="163"/>
      <c r="AT307" s="163"/>
      <c r="AU307" s="163"/>
      <c r="AV307" s="163"/>
      <c r="AW307" s="163"/>
      <c r="AX307" s="163"/>
      <c r="AY307" s="163"/>
      <c r="AZ307" s="163"/>
      <c r="BA307" s="163"/>
      <c r="BB307" s="163"/>
      <c r="BC307" s="174"/>
    </row>
    <row r="308" spans="1:55" ht="22.5" customHeight="1">
      <c r="A308" s="292" t="s">
        <v>459</v>
      </c>
      <c r="B308" s="295" t="s">
        <v>531</v>
      </c>
      <c r="C308" s="287" t="s">
        <v>298</v>
      </c>
      <c r="D308" s="150" t="s">
        <v>41</v>
      </c>
      <c r="E308" s="163">
        <f t="shared" ref="E308:E310" si="234">H308+K308+N308+Q308+T308+W308+Z308+AE308+AJ308+AO308+AT308+AY308</f>
        <v>3056.04583</v>
      </c>
      <c r="F308" s="163">
        <f t="shared" ref="F308:F314" si="235">I308+L308+O308+R308+U308+X308+AA308+AF308+AK308+AP308+AU308+AZ308</f>
        <v>3056.04583</v>
      </c>
      <c r="G308" s="163">
        <f t="shared" ref="G308:G311" si="236">F308*100/E308</f>
        <v>100</v>
      </c>
      <c r="H308" s="163">
        <f>H309+H310+H311</f>
        <v>0</v>
      </c>
      <c r="I308" s="163">
        <f t="shared" ref="I308:BA308" si="237">I309+I310+I311</f>
        <v>0</v>
      </c>
      <c r="J308" s="163">
        <f t="shared" si="237"/>
        <v>0</v>
      </c>
      <c r="K308" s="163">
        <f t="shared" si="237"/>
        <v>0</v>
      </c>
      <c r="L308" s="163">
        <f t="shared" si="237"/>
        <v>0</v>
      </c>
      <c r="M308" s="163">
        <f t="shared" si="237"/>
        <v>0</v>
      </c>
      <c r="N308" s="163">
        <f t="shared" si="237"/>
        <v>0</v>
      </c>
      <c r="O308" s="163">
        <f t="shared" si="237"/>
        <v>0</v>
      </c>
      <c r="P308" s="163">
        <f t="shared" si="237"/>
        <v>0</v>
      </c>
      <c r="Q308" s="163">
        <f t="shared" si="237"/>
        <v>0</v>
      </c>
      <c r="R308" s="163">
        <f t="shared" si="237"/>
        <v>0</v>
      </c>
      <c r="S308" s="163">
        <f t="shared" si="237"/>
        <v>0</v>
      </c>
      <c r="T308" s="163">
        <f t="shared" si="237"/>
        <v>1376.8713700000001</v>
      </c>
      <c r="U308" s="163">
        <f t="shared" si="237"/>
        <v>1376.8713700000001</v>
      </c>
      <c r="V308" s="163">
        <f t="shared" si="237"/>
        <v>0</v>
      </c>
      <c r="W308" s="163">
        <f t="shared" si="237"/>
        <v>0</v>
      </c>
      <c r="X308" s="163">
        <f t="shared" si="237"/>
        <v>0</v>
      </c>
      <c r="Y308" s="163">
        <f t="shared" si="237"/>
        <v>0</v>
      </c>
      <c r="Z308" s="163">
        <f t="shared" si="237"/>
        <v>1013.24044</v>
      </c>
      <c r="AA308" s="163">
        <f t="shared" si="237"/>
        <v>1013.24044</v>
      </c>
      <c r="AB308" s="163">
        <f t="shared" si="237"/>
        <v>0</v>
      </c>
      <c r="AC308" s="163">
        <f t="shared" si="237"/>
        <v>0</v>
      </c>
      <c r="AD308" s="163">
        <f t="shared" si="237"/>
        <v>0</v>
      </c>
      <c r="AE308" s="163">
        <f t="shared" si="237"/>
        <v>665.93701999999985</v>
      </c>
      <c r="AF308" s="163">
        <f t="shared" si="237"/>
        <v>665.93701999999985</v>
      </c>
      <c r="AG308" s="163">
        <f t="shared" si="237"/>
        <v>0</v>
      </c>
      <c r="AH308" s="163">
        <f t="shared" si="237"/>
        <v>0</v>
      </c>
      <c r="AI308" s="163">
        <f t="shared" si="237"/>
        <v>0</v>
      </c>
      <c r="AJ308" s="163">
        <f t="shared" si="237"/>
        <v>0</v>
      </c>
      <c r="AK308" s="163">
        <f t="shared" si="237"/>
        <v>0</v>
      </c>
      <c r="AL308" s="163">
        <f t="shared" si="237"/>
        <v>0</v>
      </c>
      <c r="AM308" s="163">
        <f t="shared" si="237"/>
        <v>0</v>
      </c>
      <c r="AN308" s="163">
        <f t="shared" si="237"/>
        <v>0</v>
      </c>
      <c r="AO308" s="163">
        <f t="shared" si="237"/>
        <v>-3.0000000001564331E-3</v>
      </c>
      <c r="AP308" s="163">
        <f t="shared" si="237"/>
        <v>0</v>
      </c>
      <c r="AQ308" s="163">
        <f t="shared" si="237"/>
        <v>0</v>
      </c>
      <c r="AR308" s="163">
        <f t="shared" si="237"/>
        <v>0</v>
      </c>
      <c r="AS308" s="163">
        <f t="shared" si="237"/>
        <v>0</v>
      </c>
      <c r="AT308" s="163">
        <f t="shared" si="237"/>
        <v>0</v>
      </c>
      <c r="AU308" s="163">
        <f t="shared" si="237"/>
        <v>0</v>
      </c>
      <c r="AV308" s="163">
        <f t="shared" si="237"/>
        <v>0</v>
      </c>
      <c r="AW308" s="163">
        <f t="shared" si="237"/>
        <v>0</v>
      </c>
      <c r="AX308" s="163">
        <f t="shared" si="237"/>
        <v>0</v>
      </c>
      <c r="AY308" s="163">
        <f t="shared" si="237"/>
        <v>0</v>
      </c>
      <c r="AZ308" s="163">
        <f t="shared" si="237"/>
        <v>-3.0000000001564331E-3</v>
      </c>
      <c r="BA308" s="163">
        <f t="shared" si="237"/>
        <v>0</v>
      </c>
      <c r="BB308" s="163"/>
      <c r="BC308" s="174"/>
    </row>
    <row r="309" spans="1:55" ht="32.25" customHeight="1">
      <c r="A309" s="293"/>
      <c r="B309" s="296"/>
      <c r="C309" s="287"/>
      <c r="D309" s="148" t="s">
        <v>37</v>
      </c>
      <c r="E309" s="163">
        <f t="shared" si="234"/>
        <v>0</v>
      </c>
      <c r="F309" s="163">
        <f t="shared" si="235"/>
        <v>0</v>
      </c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3"/>
      <c r="AB309" s="163"/>
      <c r="AC309" s="163"/>
      <c r="AD309" s="163"/>
      <c r="AE309" s="163"/>
      <c r="AF309" s="163"/>
      <c r="AG309" s="163"/>
      <c r="AH309" s="163"/>
      <c r="AI309" s="163"/>
      <c r="AJ309" s="163"/>
      <c r="AK309" s="163"/>
      <c r="AL309" s="163"/>
      <c r="AM309" s="163"/>
      <c r="AN309" s="163"/>
      <c r="AO309" s="163"/>
      <c r="AP309" s="163"/>
      <c r="AQ309" s="163"/>
      <c r="AR309" s="163"/>
      <c r="AS309" s="163"/>
      <c r="AT309" s="163"/>
      <c r="AU309" s="163"/>
      <c r="AV309" s="163"/>
      <c r="AW309" s="163"/>
      <c r="AX309" s="163"/>
      <c r="AY309" s="163"/>
      <c r="AZ309" s="163"/>
      <c r="BA309" s="163"/>
      <c r="BB309" s="163"/>
      <c r="BC309" s="174"/>
    </row>
    <row r="310" spans="1:55" ht="50.25" customHeight="1">
      <c r="A310" s="293"/>
      <c r="B310" s="296"/>
      <c r="C310" s="287"/>
      <c r="D310" s="172" t="s">
        <v>2</v>
      </c>
      <c r="E310" s="163">
        <f t="shared" si="234"/>
        <v>2903.2463899999998</v>
      </c>
      <c r="F310" s="163">
        <f t="shared" si="235"/>
        <v>2903.2463899999998</v>
      </c>
      <c r="G310" s="163">
        <f t="shared" si="236"/>
        <v>100</v>
      </c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  <c r="AA310" s="163"/>
      <c r="AB310" s="163"/>
      <c r="AC310" s="163"/>
      <c r="AD310" s="163"/>
      <c r="AE310" s="163"/>
      <c r="AF310" s="163"/>
      <c r="AG310" s="163"/>
      <c r="AH310" s="163"/>
      <c r="AI310" s="163"/>
      <c r="AJ310" s="163"/>
      <c r="AK310" s="163"/>
      <c r="AL310" s="163"/>
      <c r="AM310" s="163"/>
      <c r="AN310" s="163"/>
      <c r="AO310" s="163">
        <v>2903.2463899999998</v>
      </c>
      <c r="AP310" s="163"/>
      <c r="AQ310" s="163"/>
      <c r="AR310" s="163"/>
      <c r="AS310" s="163"/>
      <c r="AT310" s="163"/>
      <c r="AU310" s="163"/>
      <c r="AV310" s="163"/>
      <c r="AW310" s="163"/>
      <c r="AX310" s="163"/>
      <c r="AY310" s="163"/>
      <c r="AZ310" s="163">
        <v>2903.2463899999998</v>
      </c>
      <c r="BA310" s="163"/>
      <c r="BB310" s="163"/>
      <c r="BC310" s="174"/>
    </row>
    <row r="311" spans="1:55" ht="22.5" customHeight="1">
      <c r="A311" s="293"/>
      <c r="B311" s="296"/>
      <c r="C311" s="287"/>
      <c r="D311" s="224" t="s">
        <v>268</v>
      </c>
      <c r="E311" s="163">
        <f>H311+K311+N311+Q311+T311+W311+Z311+AE311+AJ311+AO311+AT311+AY311</f>
        <v>152.79944000000023</v>
      </c>
      <c r="F311" s="163">
        <f t="shared" si="235"/>
        <v>152.79944000000023</v>
      </c>
      <c r="G311" s="163">
        <f t="shared" si="236"/>
        <v>100</v>
      </c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>
        <v>1376.8713700000001</v>
      </c>
      <c r="U311" s="163">
        <v>1376.8713700000001</v>
      </c>
      <c r="V311" s="163"/>
      <c r="W311" s="163"/>
      <c r="X311" s="163"/>
      <c r="Y311" s="163"/>
      <c r="Z311" s="163">
        <v>1013.24044</v>
      </c>
      <c r="AA311" s="163">
        <v>1013.24044</v>
      </c>
      <c r="AB311" s="163"/>
      <c r="AC311" s="163"/>
      <c r="AD311" s="163"/>
      <c r="AE311" s="163">
        <f>2847.834-1376.87137+208.21483-1013.24044</f>
        <v>665.93701999999985</v>
      </c>
      <c r="AF311" s="163">
        <f>2847.834-1376.87137+208.21483-1013.24044</f>
        <v>665.93701999999985</v>
      </c>
      <c r="AG311" s="163"/>
      <c r="AH311" s="163"/>
      <c r="AI311" s="163"/>
      <c r="AJ311" s="163"/>
      <c r="AK311" s="163"/>
      <c r="AL311" s="163"/>
      <c r="AM311" s="163"/>
      <c r="AN311" s="163"/>
      <c r="AO311" s="163">
        <v>-2903.2493899999999</v>
      </c>
      <c r="AP311" s="163"/>
      <c r="AQ311" s="163"/>
      <c r="AR311" s="163"/>
      <c r="AS311" s="163"/>
      <c r="AT311" s="163"/>
      <c r="AU311" s="163"/>
      <c r="AV311" s="163"/>
      <c r="AW311" s="163"/>
      <c r="AX311" s="163"/>
      <c r="AY311" s="163"/>
      <c r="AZ311" s="163">
        <v>-2903.2493899999999</v>
      </c>
      <c r="BA311" s="163"/>
      <c r="BB311" s="163"/>
      <c r="BC311" s="174"/>
    </row>
    <row r="312" spans="1:55" ht="82.5" customHeight="1">
      <c r="A312" s="293"/>
      <c r="B312" s="296"/>
      <c r="C312" s="287"/>
      <c r="D312" s="224" t="s">
        <v>274</v>
      </c>
      <c r="E312" s="163">
        <f t="shared" ref="E312:E314" si="238">H312+K312+N312+Q312+T312+W312+Z312+AE312+AJ312+AO312+AT312+AY312</f>
        <v>0</v>
      </c>
      <c r="F312" s="163">
        <f t="shared" si="235"/>
        <v>0</v>
      </c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  <c r="AA312" s="163"/>
      <c r="AB312" s="163"/>
      <c r="AC312" s="163"/>
      <c r="AD312" s="163"/>
      <c r="AE312" s="163"/>
      <c r="AF312" s="163"/>
      <c r="AG312" s="163"/>
      <c r="AH312" s="163"/>
      <c r="AI312" s="163"/>
      <c r="AJ312" s="163"/>
      <c r="AK312" s="163"/>
      <c r="AL312" s="163"/>
      <c r="AM312" s="163"/>
      <c r="AN312" s="163"/>
      <c r="AO312" s="163"/>
      <c r="AP312" s="163"/>
      <c r="AQ312" s="163"/>
      <c r="AR312" s="163"/>
      <c r="AS312" s="163"/>
      <c r="AT312" s="163"/>
      <c r="AU312" s="163"/>
      <c r="AV312" s="163"/>
      <c r="AW312" s="163"/>
      <c r="AX312" s="163"/>
      <c r="AY312" s="163"/>
      <c r="AZ312" s="163"/>
      <c r="BA312" s="163"/>
      <c r="BB312" s="163"/>
      <c r="BC312" s="174"/>
    </row>
    <row r="313" spans="1:55" ht="22.5" customHeight="1">
      <c r="A313" s="293"/>
      <c r="B313" s="296"/>
      <c r="C313" s="287"/>
      <c r="D313" s="224" t="s">
        <v>269</v>
      </c>
      <c r="E313" s="163">
        <f t="shared" si="238"/>
        <v>0</v>
      </c>
      <c r="F313" s="163">
        <f t="shared" si="235"/>
        <v>0</v>
      </c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  <c r="AA313" s="163"/>
      <c r="AB313" s="163"/>
      <c r="AC313" s="163"/>
      <c r="AD313" s="163"/>
      <c r="AE313" s="163"/>
      <c r="AF313" s="163"/>
      <c r="AG313" s="163"/>
      <c r="AH313" s="163"/>
      <c r="AI313" s="163"/>
      <c r="AJ313" s="163"/>
      <c r="AK313" s="163"/>
      <c r="AL313" s="163"/>
      <c r="AM313" s="163"/>
      <c r="AN313" s="163"/>
      <c r="AO313" s="163"/>
      <c r="AP313" s="163"/>
      <c r="AQ313" s="163"/>
      <c r="AR313" s="163"/>
      <c r="AS313" s="163"/>
      <c r="AT313" s="163"/>
      <c r="AU313" s="163"/>
      <c r="AV313" s="163"/>
      <c r="AW313" s="163"/>
      <c r="AX313" s="163"/>
      <c r="AY313" s="163"/>
      <c r="AZ313" s="163"/>
      <c r="BA313" s="163"/>
      <c r="BB313" s="163"/>
      <c r="BC313" s="174"/>
    </row>
    <row r="314" spans="1:55" ht="31.2">
      <c r="A314" s="294"/>
      <c r="B314" s="297"/>
      <c r="C314" s="287"/>
      <c r="D314" s="228" t="s">
        <v>43</v>
      </c>
      <c r="E314" s="163">
        <f t="shared" si="238"/>
        <v>0</v>
      </c>
      <c r="F314" s="163">
        <f t="shared" si="235"/>
        <v>0</v>
      </c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3"/>
      <c r="AB314" s="163"/>
      <c r="AC314" s="163"/>
      <c r="AD314" s="163"/>
      <c r="AE314" s="163"/>
      <c r="AF314" s="163"/>
      <c r="AG314" s="163"/>
      <c r="AH314" s="163"/>
      <c r="AI314" s="163"/>
      <c r="AJ314" s="163"/>
      <c r="AK314" s="163"/>
      <c r="AL314" s="163"/>
      <c r="AM314" s="163"/>
      <c r="AN314" s="163"/>
      <c r="AO314" s="163"/>
      <c r="AP314" s="163"/>
      <c r="AQ314" s="163"/>
      <c r="AR314" s="163"/>
      <c r="AS314" s="163"/>
      <c r="AT314" s="163"/>
      <c r="AU314" s="163"/>
      <c r="AV314" s="163"/>
      <c r="AW314" s="163"/>
      <c r="AX314" s="163"/>
      <c r="AY314" s="163"/>
      <c r="AZ314" s="163"/>
      <c r="BA314" s="163"/>
      <c r="BB314" s="163"/>
      <c r="BC314" s="174"/>
    </row>
    <row r="315" spans="1:55" ht="22.5" customHeight="1">
      <c r="A315" s="292" t="s">
        <v>460</v>
      </c>
      <c r="B315" s="295" t="s">
        <v>532</v>
      </c>
      <c r="C315" s="287" t="s">
        <v>298</v>
      </c>
      <c r="D315" s="150" t="s">
        <v>41</v>
      </c>
      <c r="E315" s="163">
        <f t="shared" ref="E315:E317" si="239">H315+K315+N315+Q315+T315+W315+Z315+AE315+AJ315+AO315+AT315+AY315</f>
        <v>4271.5469999999996</v>
      </c>
      <c r="F315" s="163">
        <f t="shared" ref="F315:F321" si="240">I315+L315+O315+R315+U315+X315+AA315+AF315+AK315+AP315+AU315+AZ315</f>
        <v>4271.5469999999996</v>
      </c>
      <c r="G315" s="163">
        <f t="shared" ref="G315:G378" si="241">F315*100/E315</f>
        <v>100</v>
      </c>
      <c r="H315" s="163">
        <f>H316+H317+H318+H320+H321</f>
        <v>0</v>
      </c>
      <c r="I315" s="163">
        <f t="shared" ref="I315:BA315" si="242">I316+I317+I318+I320+I321</f>
        <v>0</v>
      </c>
      <c r="J315" s="163">
        <f t="shared" si="242"/>
        <v>0</v>
      </c>
      <c r="K315" s="163">
        <f t="shared" si="242"/>
        <v>0</v>
      </c>
      <c r="L315" s="163">
        <f t="shared" si="242"/>
        <v>0</v>
      </c>
      <c r="M315" s="163">
        <f t="shared" si="242"/>
        <v>0</v>
      </c>
      <c r="N315" s="163">
        <f t="shared" si="242"/>
        <v>0</v>
      </c>
      <c r="O315" s="163">
        <f t="shared" si="242"/>
        <v>0</v>
      </c>
      <c r="P315" s="163">
        <f t="shared" si="242"/>
        <v>0</v>
      </c>
      <c r="Q315" s="163">
        <f t="shared" si="242"/>
        <v>0</v>
      </c>
      <c r="R315" s="163">
        <f t="shared" si="242"/>
        <v>0</v>
      </c>
      <c r="S315" s="163">
        <f t="shared" si="242"/>
        <v>0</v>
      </c>
      <c r="T315" s="163">
        <f t="shared" si="242"/>
        <v>0</v>
      </c>
      <c r="U315" s="163">
        <f t="shared" si="242"/>
        <v>0</v>
      </c>
      <c r="V315" s="163">
        <f t="shared" si="242"/>
        <v>0</v>
      </c>
      <c r="W315" s="163">
        <f t="shared" si="242"/>
        <v>0</v>
      </c>
      <c r="X315" s="163">
        <f t="shared" si="242"/>
        <v>0</v>
      </c>
      <c r="Y315" s="163">
        <f t="shared" si="242"/>
        <v>0</v>
      </c>
      <c r="Z315" s="163">
        <f t="shared" si="242"/>
        <v>3901.0830000000001</v>
      </c>
      <c r="AA315" s="163">
        <f t="shared" si="242"/>
        <v>3901.0830000000001</v>
      </c>
      <c r="AB315" s="163">
        <f t="shared" si="242"/>
        <v>0</v>
      </c>
      <c r="AC315" s="163">
        <f t="shared" si="242"/>
        <v>0</v>
      </c>
      <c r="AD315" s="163">
        <f t="shared" si="242"/>
        <v>0</v>
      </c>
      <c r="AE315" s="163">
        <f t="shared" si="242"/>
        <v>370.46399999999949</v>
      </c>
      <c r="AF315" s="163">
        <f t="shared" si="242"/>
        <v>370.46399999999949</v>
      </c>
      <c r="AG315" s="163">
        <f t="shared" si="242"/>
        <v>0</v>
      </c>
      <c r="AH315" s="163">
        <f t="shared" si="242"/>
        <v>0</v>
      </c>
      <c r="AI315" s="163">
        <f t="shared" si="242"/>
        <v>0</v>
      </c>
      <c r="AJ315" s="163">
        <f t="shared" si="242"/>
        <v>0</v>
      </c>
      <c r="AK315" s="163">
        <f t="shared" si="242"/>
        <v>0</v>
      </c>
      <c r="AL315" s="163">
        <f t="shared" si="242"/>
        <v>0</v>
      </c>
      <c r="AM315" s="163">
        <f t="shared" si="242"/>
        <v>0</v>
      </c>
      <c r="AN315" s="163">
        <f t="shared" si="242"/>
        <v>0</v>
      </c>
      <c r="AO315" s="163">
        <f t="shared" si="242"/>
        <v>0</v>
      </c>
      <c r="AP315" s="163">
        <f t="shared" si="242"/>
        <v>0</v>
      </c>
      <c r="AQ315" s="163">
        <f t="shared" si="242"/>
        <v>0</v>
      </c>
      <c r="AR315" s="163">
        <f t="shared" si="242"/>
        <v>0</v>
      </c>
      <c r="AS315" s="163">
        <f t="shared" si="242"/>
        <v>0</v>
      </c>
      <c r="AT315" s="163">
        <f t="shared" si="242"/>
        <v>0</v>
      </c>
      <c r="AU315" s="163">
        <f t="shared" si="242"/>
        <v>0</v>
      </c>
      <c r="AV315" s="163">
        <f t="shared" si="242"/>
        <v>0</v>
      </c>
      <c r="AW315" s="163">
        <f t="shared" si="242"/>
        <v>0</v>
      </c>
      <c r="AX315" s="163">
        <f t="shared" si="242"/>
        <v>0</v>
      </c>
      <c r="AY315" s="163">
        <f t="shared" si="242"/>
        <v>0</v>
      </c>
      <c r="AZ315" s="163">
        <f t="shared" si="242"/>
        <v>0</v>
      </c>
      <c r="BA315" s="163">
        <f t="shared" si="242"/>
        <v>0</v>
      </c>
      <c r="BB315" s="163"/>
      <c r="BC315" s="174"/>
    </row>
    <row r="316" spans="1:55" ht="32.25" customHeight="1">
      <c r="A316" s="293"/>
      <c r="B316" s="296"/>
      <c r="C316" s="287"/>
      <c r="D316" s="148" t="s">
        <v>37</v>
      </c>
      <c r="E316" s="163">
        <f t="shared" si="239"/>
        <v>0</v>
      </c>
      <c r="F316" s="163">
        <f t="shared" si="240"/>
        <v>0</v>
      </c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3"/>
      <c r="AB316" s="163"/>
      <c r="AC316" s="163"/>
      <c r="AD316" s="163"/>
      <c r="AE316" s="163"/>
      <c r="AF316" s="163"/>
      <c r="AG316" s="163"/>
      <c r="AH316" s="163"/>
      <c r="AI316" s="163"/>
      <c r="AJ316" s="163"/>
      <c r="AK316" s="163"/>
      <c r="AL316" s="163"/>
      <c r="AM316" s="163"/>
      <c r="AN316" s="163"/>
      <c r="AO316" s="163"/>
      <c r="AP316" s="163"/>
      <c r="AQ316" s="163"/>
      <c r="AR316" s="163"/>
      <c r="AS316" s="163"/>
      <c r="AT316" s="163"/>
      <c r="AU316" s="163"/>
      <c r="AV316" s="163"/>
      <c r="AW316" s="163"/>
      <c r="AX316" s="163"/>
      <c r="AY316" s="163"/>
      <c r="AZ316" s="163"/>
      <c r="BA316" s="163"/>
      <c r="BB316" s="163"/>
      <c r="BC316" s="174"/>
    </row>
    <row r="317" spans="1:55" ht="50.25" customHeight="1">
      <c r="A317" s="293"/>
      <c r="B317" s="296"/>
      <c r="C317" s="287"/>
      <c r="D317" s="172" t="s">
        <v>2</v>
      </c>
      <c r="E317" s="163">
        <f t="shared" si="239"/>
        <v>4057.96965</v>
      </c>
      <c r="F317" s="163">
        <f t="shared" si="240"/>
        <v>4057.96965</v>
      </c>
      <c r="G317" s="163">
        <f t="shared" si="241"/>
        <v>100</v>
      </c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>
        <v>4057.96965</v>
      </c>
      <c r="AP317" s="163"/>
      <c r="AQ317" s="163"/>
      <c r="AR317" s="163"/>
      <c r="AS317" s="163"/>
      <c r="AT317" s="163"/>
      <c r="AU317" s="163"/>
      <c r="AV317" s="163"/>
      <c r="AW317" s="163"/>
      <c r="AX317" s="163"/>
      <c r="AY317" s="163"/>
      <c r="AZ317" s="163">
        <v>4057.96965</v>
      </c>
      <c r="BA317" s="163"/>
      <c r="BB317" s="163"/>
      <c r="BC317" s="174"/>
    </row>
    <row r="318" spans="1:55" ht="22.5" customHeight="1">
      <c r="A318" s="293"/>
      <c r="B318" s="296"/>
      <c r="C318" s="287"/>
      <c r="D318" s="224" t="s">
        <v>268</v>
      </c>
      <c r="E318" s="163">
        <f>H318+K318+N318+Q318+T318+W318+Z318+AE318+AJ318+AO318+AT318+AY318</f>
        <v>213.57734999999957</v>
      </c>
      <c r="F318" s="163">
        <f t="shared" si="240"/>
        <v>213.57734999999957</v>
      </c>
      <c r="G318" s="163">
        <f t="shared" si="241"/>
        <v>100</v>
      </c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>
        <v>3901.0830000000001</v>
      </c>
      <c r="AA318" s="163">
        <v>3901.0830000000001</v>
      </c>
      <c r="AB318" s="163"/>
      <c r="AC318" s="163"/>
      <c r="AD318" s="163"/>
      <c r="AE318" s="163">
        <f>4271.547-3901.083</f>
        <v>370.46399999999949</v>
      </c>
      <c r="AF318" s="163">
        <f>4271.547-3901.083</f>
        <v>370.46399999999949</v>
      </c>
      <c r="AG318" s="163"/>
      <c r="AH318" s="163"/>
      <c r="AI318" s="163"/>
      <c r="AJ318" s="163"/>
      <c r="AK318" s="163"/>
      <c r="AL318" s="163"/>
      <c r="AM318" s="163"/>
      <c r="AN318" s="163"/>
      <c r="AO318" s="163">
        <v>-4057.96965</v>
      </c>
      <c r="AP318" s="163"/>
      <c r="AQ318" s="163"/>
      <c r="AR318" s="163"/>
      <c r="AS318" s="163"/>
      <c r="AT318" s="163"/>
      <c r="AU318" s="163"/>
      <c r="AV318" s="163"/>
      <c r="AW318" s="163"/>
      <c r="AX318" s="163"/>
      <c r="AY318" s="163"/>
      <c r="AZ318" s="163">
        <v>-4057.96965</v>
      </c>
      <c r="BA318" s="163"/>
      <c r="BB318" s="163"/>
      <c r="BC318" s="174"/>
    </row>
    <row r="319" spans="1:55" ht="82.5" customHeight="1">
      <c r="A319" s="293"/>
      <c r="B319" s="296"/>
      <c r="C319" s="287"/>
      <c r="D319" s="224" t="s">
        <v>274</v>
      </c>
      <c r="E319" s="163">
        <f t="shared" ref="E319:E321" si="243">H319+K319+N319+Q319+T319+W319+Z319+AE319+AJ319+AO319+AT319+AY319</f>
        <v>0</v>
      </c>
      <c r="F319" s="163">
        <f t="shared" si="240"/>
        <v>0</v>
      </c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3"/>
      <c r="AB319" s="163"/>
      <c r="AC319" s="163"/>
      <c r="AD319" s="163"/>
      <c r="AE319" s="163"/>
      <c r="AF319" s="163"/>
      <c r="AG319" s="163"/>
      <c r="AH319" s="163"/>
      <c r="AI319" s="163"/>
      <c r="AJ319" s="163"/>
      <c r="AK319" s="163"/>
      <c r="AL319" s="163"/>
      <c r="AM319" s="163"/>
      <c r="AN319" s="163"/>
      <c r="AO319" s="163"/>
      <c r="AP319" s="163"/>
      <c r="AQ319" s="163"/>
      <c r="AR319" s="163"/>
      <c r="AS319" s="163"/>
      <c r="AT319" s="163"/>
      <c r="AU319" s="163"/>
      <c r="AV319" s="163"/>
      <c r="AW319" s="163"/>
      <c r="AX319" s="163"/>
      <c r="AY319" s="163"/>
      <c r="AZ319" s="163"/>
      <c r="BA319" s="163"/>
      <c r="BB319" s="163"/>
      <c r="BC319" s="174"/>
    </row>
    <row r="320" spans="1:55" ht="22.5" customHeight="1">
      <c r="A320" s="293"/>
      <c r="B320" s="296"/>
      <c r="C320" s="287"/>
      <c r="D320" s="224" t="s">
        <v>269</v>
      </c>
      <c r="E320" s="163">
        <f t="shared" si="243"/>
        <v>0</v>
      </c>
      <c r="F320" s="163">
        <f t="shared" si="240"/>
        <v>0</v>
      </c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3"/>
      <c r="AB320" s="163"/>
      <c r="AC320" s="163"/>
      <c r="AD320" s="163"/>
      <c r="AE320" s="163"/>
      <c r="AF320" s="163"/>
      <c r="AG320" s="163"/>
      <c r="AH320" s="163"/>
      <c r="AI320" s="163"/>
      <c r="AJ320" s="163"/>
      <c r="AK320" s="163"/>
      <c r="AL320" s="163"/>
      <c r="AM320" s="163"/>
      <c r="AN320" s="163"/>
      <c r="AO320" s="163"/>
      <c r="AP320" s="163"/>
      <c r="AQ320" s="163"/>
      <c r="AR320" s="163"/>
      <c r="AS320" s="163"/>
      <c r="AT320" s="163"/>
      <c r="AU320" s="163"/>
      <c r="AV320" s="163"/>
      <c r="AW320" s="163"/>
      <c r="AX320" s="163"/>
      <c r="AY320" s="163"/>
      <c r="AZ320" s="163"/>
      <c r="BA320" s="163"/>
      <c r="BB320" s="163"/>
      <c r="BC320" s="174"/>
    </row>
    <row r="321" spans="1:55" ht="31.2">
      <c r="A321" s="294"/>
      <c r="B321" s="297"/>
      <c r="C321" s="287"/>
      <c r="D321" s="228" t="s">
        <v>43</v>
      </c>
      <c r="E321" s="163">
        <f t="shared" si="243"/>
        <v>0</v>
      </c>
      <c r="F321" s="163">
        <f t="shared" si="240"/>
        <v>0</v>
      </c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  <c r="AA321" s="163"/>
      <c r="AB321" s="163"/>
      <c r="AC321" s="163"/>
      <c r="AD321" s="163"/>
      <c r="AE321" s="163"/>
      <c r="AF321" s="163"/>
      <c r="AG321" s="163"/>
      <c r="AH321" s="163"/>
      <c r="AI321" s="163"/>
      <c r="AJ321" s="163"/>
      <c r="AK321" s="163"/>
      <c r="AL321" s="163"/>
      <c r="AM321" s="163"/>
      <c r="AN321" s="163"/>
      <c r="AO321" s="163"/>
      <c r="AP321" s="163"/>
      <c r="AQ321" s="163"/>
      <c r="AR321" s="163"/>
      <c r="AS321" s="163"/>
      <c r="AT321" s="163"/>
      <c r="AU321" s="163"/>
      <c r="AV321" s="163"/>
      <c r="AW321" s="163"/>
      <c r="AX321" s="163"/>
      <c r="AY321" s="163"/>
      <c r="AZ321" s="163"/>
      <c r="BA321" s="163"/>
      <c r="BB321" s="163"/>
      <c r="BC321" s="174"/>
    </row>
    <row r="322" spans="1:55" ht="22.5" customHeight="1">
      <c r="A322" s="292" t="s">
        <v>461</v>
      </c>
      <c r="B322" s="295" t="s">
        <v>533</v>
      </c>
      <c r="C322" s="287" t="s">
        <v>298</v>
      </c>
      <c r="D322" s="150" t="s">
        <v>41</v>
      </c>
      <c r="E322" s="205">
        <f t="shared" ref="E322:E324" si="244">H322+K322+N322+Q322+T322+W322+Z322+AE322+AJ322+AO322+AT322+AY322</f>
        <v>3787.0540000000001</v>
      </c>
      <c r="F322" s="205">
        <f t="shared" ref="F322:F328" si="245">I322+L322+O322+R322+U322+X322+AA322+AF322+AK322+AP322+AU322+AZ322</f>
        <v>3526.0520000000001</v>
      </c>
      <c r="G322" s="163">
        <f t="shared" si="241"/>
        <v>93.108046518481117</v>
      </c>
      <c r="H322" s="163">
        <f>H323+H324+H325+H327+H328</f>
        <v>0</v>
      </c>
      <c r="I322" s="163">
        <f t="shared" ref="I322:BA322" si="246">I323+I324+I325+I327+I328</f>
        <v>0</v>
      </c>
      <c r="J322" s="163">
        <f t="shared" si="246"/>
        <v>0</v>
      </c>
      <c r="K322" s="163">
        <f t="shared" si="246"/>
        <v>0</v>
      </c>
      <c r="L322" s="163">
        <f t="shared" si="246"/>
        <v>0</v>
      </c>
      <c r="M322" s="163">
        <f t="shared" si="246"/>
        <v>0</v>
      </c>
      <c r="N322" s="163">
        <f t="shared" si="246"/>
        <v>0</v>
      </c>
      <c r="O322" s="163">
        <f t="shared" si="246"/>
        <v>0</v>
      </c>
      <c r="P322" s="163">
        <f t="shared" si="246"/>
        <v>0</v>
      </c>
      <c r="Q322" s="163">
        <f t="shared" si="246"/>
        <v>0</v>
      </c>
      <c r="R322" s="163">
        <f t="shared" si="246"/>
        <v>0</v>
      </c>
      <c r="S322" s="163">
        <f t="shared" si="246"/>
        <v>0</v>
      </c>
      <c r="T322" s="163">
        <f t="shared" si="246"/>
        <v>0</v>
      </c>
      <c r="U322" s="163">
        <f t="shared" si="246"/>
        <v>0</v>
      </c>
      <c r="V322" s="163">
        <f t="shared" si="246"/>
        <v>0</v>
      </c>
      <c r="W322" s="163">
        <f t="shared" si="246"/>
        <v>0</v>
      </c>
      <c r="X322" s="163">
        <f t="shared" si="246"/>
        <v>0</v>
      </c>
      <c r="Y322" s="163">
        <f t="shared" si="246"/>
        <v>0</v>
      </c>
      <c r="Z322" s="163">
        <f t="shared" si="246"/>
        <v>0</v>
      </c>
      <c r="AA322" s="163">
        <f t="shared" si="246"/>
        <v>0</v>
      </c>
      <c r="AB322" s="163">
        <f t="shared" si="246"/>
        <v>0</v>
      </c>
      <c r="AC322" s="163">
        <f t="shared" si="246"/>
        <v>0</v>
      </c>
      <c r="AD322" s="163">
        <f t="shared" si="246"/>
        <v>0</v>
      </c>
      <c r="AE322" s="163">
        <f t="shared" si="246"/>
        <v>0</v>
      </c>
      <c r="AF322" s="163">
        <f t="shared" si="246"/>
        <v>0</v>
      </c>
      <c r="AG322" s="163">
        <f t="shared" si="246"/>
        <v>0</v>
      </c>
      <c r="AH322" s="163">
        <f t="shared" si="246"/>
        <v>0</v>
      </c>
      <c r="AI322" s="163">
        <f t="shared" si="246"/>
        <v>0</v>
      </c>
      <c r="AJ322" s="163">
        <f t="shared" si="246"/>
        <v>2944.181</v>
      </c>
      <c r="AK322" s="163">
        <f t="shared" si="246"/>
        <v>2944.181</v>
      </c>
      <c r="AL322" s="163">
        <f t="shared" si="246"/>
        <v>0</v>
      </c>
      <c r="AM322" s="163">
        <f t="shared" si="246"/>
        <v>0</v>
      </c>
      <c r="AN322" s="163">
        <f t="shared" si="246"/>
        <v>0</v>
      </c>
      <c r="AO322" s="163">
        <f t="shared" si="246"/>
        <v>581.87399999999991</v>
      </c>
      <c r="AP322" s="163">
        <f t="shared" si="246"/>
        <v>581.87099999999998</v>
      </c>
      <c r="AQ322" s="163">
        <f t="shared" si="246"/>
        <v>0</v>
      </c>
      <c r="AR322" s="163">
        <f t="shared" si="246"/>
        <v>0</v>
      </c>
      <c r="AS322" s="163">
        <f t="shared" si="246"/>
        <v>0</v>
      </c>
      <c r="AT322" s="163">
        <f t="shared" si="246"/>
        <v>0</v>
      </c>
      <c r="AU322" s="163">
        <f t="shared" si="246"/>
        <v>0</v>
      </c>
      <c r="AV322" s="163">
        <f t="shared" si="246"/>
        <v>0</v>
      </c>
      <c r="AW322" s="163">
        <f t="shared" si="246"/>
        <v>0</v>
      </c>
      <c r="AX322" s="163">
        <f t="shared" si="246"/>
        <v>0</v>
      </c>
      <c r="AY322" s="163">
        <f t="shared" si="246"/>
        <v>260.99900000000002</v>
      </c>
      <c r="AZ322" s="163">
        <f t="shared" si="246"/>
        <v>0</v>
      </c>
      <c r="BA322" s="163">
        <f t="shared" si="246"/>
        <v>0</v>
      </c>
      <c r="BB322" s="163"/>
      <c r="BC322" s="174"/>
    </row>
    <row r="323" spans="1:55" ht="32.25" customHeight="1">
      <c r="A323" s="293"/>
      <c r="B323" s="296"/>
      <c r="C323" s="287"/>
      <c r="D323" s="148" t="s">
        <v>37</v>
      </c>
      <c r="E323" s="163">
        <f t="shared" si="244"/>
        <v>0</v>
      </c>
      <c r="F323" s="163">
        <f t="shared" si="245"/>
        <v>0</v>
      </c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  <c r="AA323" s="163"/>
      <c r="AB323" s="163"/>
      <c r="AC323" s="163"/>
      <c r="AD323" s="163"/>
      <c r="AE323" s="163"/>
      <c r="AF323" s="163"/>
      <c r="AG323" s="163"/>
      <c r="AH323" s="163"/>
      <c r="AI323" s="163"/>
      <c r="AJ323" s="163"/>
      <c r="AK323" s="163"/>
      <c r="AL323" s="163"/>
      <c r="AM323" s="163"/>
      <c r="AN323" s="163"/>
      <c r="AO323" s="163"/>
      <c r="AP323" s="163"/>
      <c r="AQ323" s="163"/>
      <c r="AR323" s="163"/>
      <c r="AS323" s="163"/>
      <c r="AT323" s="163"/>
      <c r="AU323" s="163"/>
      <c r="AV323" s="163"/>
      <c r="AW323" s="163"/>
      <c r="AX323" s="163"/>
      <c r="AY323" s="163"/>
      <c r="AZ323" s="163"/>
      <c r="BA323" s="163"/>
      <c r="BB323" s="163"/>
      <c r="BC323" s="174"/>
    </row>
    <row r="324" spans="1:55" ht="50.25" customHeight="1">
      <c r="A324" s="293"/>
      <c r="B324" s="296"/>
      <c r="C324" s="287"/>
      <c r="D324" s="172" t="s">
        <v>2</v>
      </c>
      <c r="E324" s="205">
        <f t="shared" si="244"/>
        <v>837.80597999999998</v>
      </c>
      <c r="F324" s="205">
        <f t="shared" si="245"/>
        <v>837.80597999999998</v>
      </c>
      <c r="G324" s="163">
        <f t="shared" si="241"/>
        <v>100</v>
      </c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3"/>
      <c r="AB324" s="163"/>
      <c r="AC324" s="163"/>
      <c r="AD324" s="163"/>
      <c r="AE324" s="163"/>
      <c r="AF324" s="163"/>
      <c r="AG324" s="163"/>
      <c r="AH324" s="163"/>
      <c r="AI324" s="163"/>
      <c r="AJ324" s="163"/>
      <c r="AK324" s="163"/>
      <c r="AL324" s="163"/>
      <c r="AM324" s="163"/>
      <c r="AN324" s="163"/>
      <c r="AO324" s="163">
        <f>837.80598-260.999</f>
        <v>576.80697999999995</v>
      </c>
      <c r="AP324" s="163"/>
      <c r="AQ324" s="163"/>
      <c r="AR324" s="163"/>
      <c r="AS324" s="163"/>
      <c r="AT324" s="163"/>
      <c r="AU324" s="163"/>
      <c r="AV324" s="163"/>
      <c r="AW324" s="163"/>
      <c r="AX324" s="163"/>
      <c r="AY324" s="163">
        <v>260.99900000000002</v>
      </c>
      <c r="AZ324" s="163">
        <v>837.80597999999998</v>
      </c>
      <c r="BA324" s="163"/>
      <c r="BB324" s="163"/>
      <c r="BC324" s="174"/>
    </row>
    <row r="325" spans="1:55" ht="22.5" customHeight="1">
      <c r="A325" s="293"/>
      <c r="B325" s="296"/>
      <c r="C325" s="287"/>
      <c r="D325" s="224" t="s">
        <v>268</v>
      </c>
      <c r="E325" s="205">
        <f>H325+K325+N325+Q325+T325+W325+Z325+AE325+AJ325+AO325+AT325+AY325</f>
        <v>2949.24802</v>
      </c>
      <c r="F325" s="205">
        <f t="shared" si="245"/>
        <v>2688.24602</v>
      </c>
      <c r="G325" s="163">
        <f t="shared" si="241"/>
        <v>91.150218692017646</v>
      </c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  <c r="AG325" s="163"/>
      <c r="AH325" s="163"/>
      <c r="AI325" s="163"/>
      <c r="AJ325" s="163">
        <v>2944.181</v>
      </c>
      <c r="AK325" s="163">
        <v>2944.181</v>
      </c>
      <c r="AL325" s="163"/>
      <c r="AM325" s="163"/>
      <c r="AN325" s="163"/>
      <c r="AO325" s="163">
        <v>5.0670200000000003</v>
      </c>
      <c r="AP325" s="163">
        <v>581.87099999999998</v>
      </c>
      <c r="AQ325" s="163"/>
      <c r="AR325" s="163"/>
      <c r="AS325" s="163"/>
      <c r="AT325" s="163"/>
      <c r="AU325" s="163"/>
      <c r="AV325" s="163"/>
      <c r="AW325" s="163"/>
      <c r="AX325" s="163"/>
      <c r="AY325" s="163"/>
      <c r="AZ325" s="163">
        <v>-837.80597999999998</v>
      </c>
      <c r="BA325" s="163"/>
      <c r="BB325" s="163"/>
      <c r="BC325" s="174"/>
    </row>
    <row r="326" spans="1:55" ht="82.5" customHeight="1">
      <c r="A326" s="293"/>
      <c r="B326" s="296"/>
      <c r="C326" s="287"/>
      <c r="D326" s="224" t="s">
        <v>274</v>
      </c>
      <c r="E326" s="205">
        <f t="shared" ref="E326:E328" si="247">H326+K326+N326+Q326+T326+W326+Z326+AE326+AJ326+AO326+AT326+AY326</f>
        <v>1284.8701799999999</v>
      </c>
      <c r="F326" s="205">
        <f t="shared" si="245"/>
        <v>1284.8701799999999</v>
      </c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3"/>
      <c r="AB326" s="163"/>
      <c r="AC326" s="163"/>
      <c r="AD326" s="163"/>
      <c r="AE326" s="163"/>
      <c r="AF326" s="163"/>
      <c r="AG326" s="163"/>
      <c r="AH326" s="163"/>
      <c r="AI326" s="163"/>
      <c r="AJ326" s="163"/>
      <c r="AK326" s="163"/>
      <c r="AL326" s="163"/>
      <c r="AM326" s="163"/>
      <c r="AN326" s="163"/>
      <c r="AO326" s="163">
        <v>1284.8701799999999</v>
      </c>
      <c r="AP326" s="163">
        <v>1284.8701799999999</v>
      </c>
      <c r="AQ326" s="163"/>
      <c r="AR326" s="163"/>
      <c r="AS326" s="163"/>
      <c r="AT326" s="163"/>
      <c r="AU326" s="163"/>
      <c r="AV326" s="163"/>
      <c r="AW326" s="163"/>
      <c r="AX326" s="163"/>
      <c r="AY326" s="163"/>
      <c r="AZ326" s="163"/>
      <c r="BA326" s="163"/>
      <c r="BB326" s="163"/>
      <c r="BC326" s="174"/>
    </row>
    <row r="327" spans="1:55" ht="50.25" customHeight="1">
      <c r="A327" s="293"/>
      <c r="B327" s="296"/>
      <c r="C327" s="287"/>
      <c r="D327" s="224" t="s">
        <v>269</v>
      </c>
      <c r="E327" s="163">
        <f t="shared" si="247"/>
        <v>0</v>
      </c>
      <c r="F327" s="163">
        <f t="shared" si="245"/>
        <v>0</v>
      </c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  <c r="AA327" s="163"/>
      <c r="AB327" s="163"/>
      <c r="AC327" s="163"/>
      <c r="AD327" s="163"/>
      <c r="AE327" s="163"/>
      <c r="AF327" s="163"/>
      <c r="AG327" s="163"/>
      <c r="AH327" s="163"/>
      <c r="AI327" s="163"/>
      <c r="AJ327" s="163"/>
      <c r="AK327" s="163"/>
      <c r="AL327" s="163"/>
      <c r="AM327" s="163"/>
      <c r="AN327" s="163"/>
      <c r="AO327" s="163"/>
      <c r="AP327" s="163"/>
      <c r="AQ327" s="163"/>
      <c r="AR327" s="163"/>
      <c r="AS327" s="163"/>
      <c r="AT327" s="163"/>
      <c r="AU327" s="163"/>
      <c r="AV327" s="163"/>
      <c r="AW327" s="163"/>
      <c r="AX327" s="163"/>
      <c r="AY327" s="163"/>
      <c r="AZ327" s="163"/>
      <c r="BA327" s="163"/>
      <c r="BB327" s="163"/>
      <c r="BC327" s="174"/>
    </row>
    <row r="328" spans="1:55" ht="31.2">
      <c r="A328" s="294"/>
      <c r="B328" s="297"/>
      <c r="C328" s="287"/>
      <c r="D328" s="228" t="s">
        <v>43</v>
      </c>
      <c r="E328" s="163">
        <f t="shared" si="247"/>
        <v>0</v>
      </c>
      <c r="F328" s="163">
        <f t="shared" si="245"/>
        <v>0</v>
      </c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  <c r="AP328" s="163"/>
      <c r="AQ328" s="163"/>
      <c r="AR328" s="163"/>
      <c r="AS328" s="163"/>
      <c r="AT328" s="163"/>
      <c r="AU328" s="163"/>
      <c r="AV328" s="163"/>
      <c r="AW328" s="163"/>
      <c r="AX328" s="163"/>
      <c r="AY328" s="163"/>
      <c r="AZ328" s="163"/>
      <c r="BA328" s="163"/>
      <c r="BB328" s="163"/>
      <c r="BC328" s="174"/>
    </row>
    <row r="329" spans="1:55" ht="22.5" customHeight="1">
      <c r="A329" s="292" t="s">
        <v>484</v>
      </c>
      <c r="B329" s="287" t="s">
        <v>541</v>
      </c>
      <c r="C329" s="287" t="s">
        <v>298</v>
      </c>
      <c r="D329" s="150" t="s">
        <v>41</v>
      </c>
      <c r="E329" s="163">
        <f t="shared" ref="E329:F329" si="248">H329+K329+N329+Q329+T329+W329+Z329+AE329+AJ329+AO329+AT329+AY329</f>
        <v>1854.856</v>
      </c>
      <c r="F329" s="163">
        <f t="shared" si="248"/>
        <v>1772.17716</v>
      </c>
      <c r="G329" s="163">
        <f t="shared" si="241"/>
        <v>95.54257365531339</v>
      </c>
      <c r="H329" s="163">
        <f>H330+H331+H332+H334+H335</f>
        <v>0</v>
      </c>
      <c r="I329" s="163">
        <f t="shared" ref="I329:BA329" si="249">I330+I331+I332+I334+I335</f>
        <v>0</v>
      </c>
      <c r="J329" s="163">
        <f t="shared" si="249"/>
        <v>0</v>
      </c>
      <c r="K329" s="163">
        <f t="shared" si="249"/>
        <v>0</v>
      </c>
      <c r="L329" s="163">
        <f t="shared" si="249"/>
        <v>0</v>
      </c>
      <c r="M329" s="163">
        <f t="shared" si="249"/>
        <v>0</v>
      </c>
      <c r="N329" s="163">
        <f t="shared" si="249"/>
        <v>0</v>
      </c>
      <c r="O329" s="163">
        <f t="shared" si="249"/>
        <v>0</v>
      </c>
      <c r="P329" s="163">
        <f t="shared" si="249"/>
        <v>0</v>
      </c>
      <c r="Q329" s="163">
        <f t="shared" si="249"/>
        <v>0</v>
      </c>
      <c r="R329" s="163">
        <f t="shared" si="249"/>
        <v>0</v>
      </c>
      <c r="S329" s="163">
        <f t="shared" si="249"/>
        <v>0</v>
      </c>
      <c r="T329" s="163">
        <f t="shared" si="249"/>
        <v>0</v>
      </c>
      <c r="U329" s="163">
        <f t="shared" si="249"/>
        <v>0</v>
      </c>
      <c r="V329" s="163">
        <f t="shared" si="249"/>
        <v>0</v>
      </c>
      <c r="W329" s="163">
        <f t="shared" si="249"/>
        <v>0</v>
      </c>
      <c r="X329" s="163">
        <f t="shared" si="249"/>
        <v>0</v>
      </c>
      <c r="Y329" s="163">
        <f t="shared" si="249"/>
        <v>0</v>
      </c>
      <c r="Z329" s="163">
        <f t="shared" si="249"/>
        <v>1772.17716</v>
      </c>
      <c r="AA329" s="163">
        <f t="shared" si="249"/>
        <v>1772.17716</v>
      </c>
      <c r="AB329" s="163">
        <f t="shared" si="249"/>
        <v>0</v>
      </c>
      <c r="AC329" s="163">
        <f t="shared" si="249"/>
        <v>0</v>
      </c>
      <c r="AD329" s="163">
        <f t="shared" si="249"/>
        <v>0</v>
      </c>
      <c r="AE329" s="163">
        <f t="shared" si="249"/>
        <v>0</v>
      </c>
      <c r="AF329" s="163">
        <f t="shared" si="249"/>
        <v>0</v>
      </c>
      <c r="AG329" s="163">
        <f t="shared" si="249"/>
        <v>0</v>
      </c>
      <c r="AH329" s="163">
        <f t="shared" si="249"/>
        <v>0</v>
      </c>
      <c r="AI329" s="163">
        <f t="shared" si="249"/>
        <v>0</v>
      </c>
      <c r="AJ329" s="163">
        <f t="shared" si="249"/>
        <v>0</v>
      </c>
      <c r="AK329" s="163">
        <f t="shared" si="249"/>
        <v>0</v>
      </c>
      <c r="AL329" s="163">
        <f t="shared" si="249"/>
        <v>0</v>
      </c>
      <c r="AM329" s="163">
        <f t="shared" si="249"/>
        <v>0</v>
      </c>
      <c r="AN329" s="163">
        <f t="shared" si="249"/>
        <v>0</v>
      </c>
      <c r="AO329" s="163">
        <f t="shared" si="249"/>
        <v>0</v>
      </c>
      <c r="AP329" s="163">
        <f t="shared" si="249"/>
        <v>0</v>
      </c>
      <c r="AQ329" s="163">
        <f t="shared" si="249"/>
        <v>0</v>
      </c>
      <c r="AR329" s="163">
        <f t="shared" si="249"/>
        <v>0</v>
      </c>
      <c r="AS329" s="163">
        <f t="shared" si="249"/>
        <v>0</v>
      </c>
      <c r="AT329" s="163">
        <f t="shared" si="249"/>
        <v>0</v>
      </c>
      <c r="AU329" s="163">
        <f t="shared" si="249"/>
        <v>0</v>
      </c>
      <c r="AV329" s="163">
        <f t="shared" si="249"/>
        <v>0</v>
      </c>
      <c r="AW329" s="163">
        <f t="shared" si="249"/>
        <v>0</v>
      </c>
      <c r="AX329" s="163">
        <f t="shared" si="249"/>
        <v>0</v>
      </c>
      <c r="AY329" s="163">
        <f t="shared" si="249"/>
        <v>82.678840000000037</v>
      </c>
      <c r="AZ329" s="163">
        <f t="shared" si="249"/>
        <v>0</v>
      </c>
      <c r="BA329" s="163">
        <f t="shared" si="249"/>
        <v>0</v>
      </c>
      <c r="BB329" s="163"/>
      <c r="BC329" s="174"/>
    </row>
    <row r="330" spans="1:55" ht="32.25" customHeight="1">
      <c r="A330" s="293"/>
      <c r="B330" s="287"/>
      <c r="C330" s="287"/>
      <c r="D330" s="148" t="s">
        <v>37</v>
      </c>
      <c r="E330" s="163">
        <f t="shared" ref="E330:E332" si="250">H330+K330+N330+Q330+T330+W330+Z330+AE330+AJ330+AO330+AT330+AY330</f>
        <v>0</v>
      </c>
      <c r="F330" s="163">
        <f t="shared" ref="F330:F332" si="251">I330+L330+O330+R330+U330+X330+AA330+AF330+AK330+AP330+AU330+AZ330</f>
        <v>0</v>
      </c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3"/>
      <c r="AB330" s="163"/>
      <c r="AC330" s="163"/>
      <c r="AD330" s="163"/>
      <c r="AE330" s="163"/>
      <c r="AF330" s="163"/>
      <c r="AG330" s="163"/>
      <c r="AH330" s="163"/>
      <c r="AI330" s="163"/>
      <c r="AJ330" s="163"/>
      <c r="AK330" s="163"/>
      <c r="AL330" s="163"/>
      <c r="AM330" s="163"/>
      <c r="AN330" s="163"/>
      <c r="AO330" s="163"/>
      <c r="AP330" s="163"/>
      <c r="AQ330" s="163"/>
      <c r="AR330" s="163"/>
      <c r="AS330" s="163"/>
      <c r="AT330" s="163"/>
      <c r="AU330" s="163"/>
      <c r="AV330" s="163"/>
      <c r="AW330" s="163"/>
      <c r="AX330" s="163"/>
      <c r="AY330" s="163"/>
      <c r="AZ330" s="163"/>
      <c r="BA330" s="163"/>
      <c r="BB330" s="163"/>
      <c r="BC330" s="174"/>
    </row>
    <row r="331" spans="1:55" ht="50.25" customHeight="1">
      <c r="A331" s="293"/>
      <c r="B331" s="287"/>
      <c r="C331" s="287"/>
      <c r="D331" s="172" t="s">
        <v>2</v>
      </c>
      <c r="E331" s="163">
        <f t="shared" si="250"/>
        <v>0</v>
      </c>
      <c r="F331" s="163">
        <f t="shared" si="251"/>
        <v>0</v>
      </c>
      <c r="G331" s="163" t="e">
        <f t="shared" si="241"/>
        <v>#DIV/0!</v>
      </c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  <c r="AA331" s="163"/>
      <c r="AB331" s="163"/>
      <c r="AC331" s="163"/>
      <c r="AD331" s="163"/>
      <c r="AE331" s="163"/>
      <c r="AF331" s="163"/>
      <c r="AG331" s="163"/>
      <c r="AH331" s="163"/>
      <c r="AI331" s="163"/>
      <c r="AJ331" s="163"/>
      <c r="AK331" s="163"/>
      <c r="AL331" s="163"/>
      <c r="AM331" s="163"/>
      <c r="AN331" s="163"/>
      <c r="AO331" s="163"/>
      <c r="AP331" s="163"/>
      <c r="AQ331" s="163"/>
      <c r="AR331" s="163"/>
      <c r="AS331" s="163"/>
      <c r="AT331" s="163"/>
      <c r="AU331" s="163"/>
      <c r="AV331" s="163"/>
      <c r="AW331" s="163"/>
      <c r="AX331" s="163"/>
      <c r="AY331" s="163"/>
      <c r="AZ331" s="163"/>
      <c r="BA331" s="163"/>
      <c r="BB331" s="163"/>
      <c r="BC331" s="174"/>
    </row>
    <row r="332" spans="1:55" ht="22.5" customHeight="1">
      <c r="A332" s="293"/>
      <c r="B332" s="287"/>
      <c r="C332" s="287"/>
      <c r="D332" s="224" t="s">
        <v>268</v>
      </c>
      <c r="E332" s="163">
        <f t="shared" si="250"/>
        <v>1854.856</v>
      </c>
      <c r="F332" s="163">
        <f t="shared" si="251"/>
        <v>1772.17716</v>
      </c>
      <c r="G332" s="163">
        <f t="shared" si="241"/>
        <v>95.54257365531339</v>
      </c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>
        <v>1772.17716</v>
      </c>
      <c r="AA332" s="163">
        <v>1772.17716</v>
      </c>
      <c r="AB332" s="163"/>
      <c r="AC332" s="163"/>
      <c r="AD332" s="163"/>
      <c r="AE332" s="163"/>
      <c r="AF332" s="163"/>
      <c r="AG332" s="163"/>
      <c r="AH332" s="163"/>
      <c r="AI332" s="163"/>
      <c r="AJ332" s="163"/>
      <c r="AK332" s="163"/>
      <c r="AL332" s="163"/>
      <c r="AM332" s="163"/>
      <c r="AN332" s="163"/>
      <c r="AO332" s="163"/>
      <c r="AP332" s="163"/>
      <c r="AQ332" s="163"/>
      <c r="AR332" s="163"/>
      <c r="AS332" s="163"/>
      <c r="AT332" s="163"/>
      <c r="AU332" s="163"/>
      <c r="AV332" s="163"/>
      <c r="AW332" s="163"/>
      <c r="AX332" s="163"/>
      <c r="AY332" s="163">
        <f>1854.856-1772.17716</f>
        <v>82.678840000000037</v>
      </c>
      <c r="AZ332" s="163"/>
      <c r="BA332" s="163"/>
      <c r="BB332" s="163"/>
      <c r="BC332" s="174"/>
    </row>
    <row r="333" spans="1:55" ht="82.5" customHeight="1">
      <c r="A333" s="293"/>
      <c r="B333" s="287"/>
      <c r="C333" s="287"/>
      <c r="D333" s="224" t="s">
        <v>274</v>
      </c>
      <c r="E333" s="163">
        <f t="shared" ref="E333:E335" si="252">H333+K333+N333+Q333+T333+W333+Z333+AE333+AJ333+AO333+AT333+AY333</f>
        <v>1772.17716</v>
      </c>
      <c r="F333" s="163">
        <f t="shared" ref="F333:F335" si="253">I333+L333+O333+R333+U333+X333+AA333+AF333+AK333+AP333+AU333+AZ333</f>
        <v>1772.17716</v>
      </c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  <c r="AA333" s="163"/>
      <c r="AB333" s="163"/>
      <c r="AC333" s="163"/>
      <c r="AD333" s="163"/>
      <c r="AE333" s="163"/>
      <c r="AF333" s="163"/>
      <c r="AG333" s="163"/>
      <c r="AH333" s="163"/>
      <c r="AI333" s="163"/>
      <c r="AJ333" s="163"/>
      <c r="AK333" s="163"/>
      <c r="AL333" s="163"/>
      <c r="AM333" s="163"/>
      <c r="AN333" s="163"/>
      <c r="AO333" s="163">
        <v>1772.17716</v>
      </c>
      <c r="AP333" s="163">
        <v>1772.17716</v>
      </c>
      <c r="AQ333" s="163"/>
      <c r="AR333" s="163"/>
      <c r="AS333" s="163"/>
      <c r="AT333" s="163"/>
      <c r="AU333" s="163"/>
      <c r="AV333" s="163"/>
      <c r="AW333" s="163"/>
      <c r="AX333" s="163"/>
      <c r="AY333" s="163"/>
      <c r="AZ333" s="163"/>
      <c r="BA333" s="163"/>
      <c r="BB333" s="163"/>
      <c r="BC333" s="174"/>
    </row>
    <row r="334" spans="1:55" ht="22.5" customHeight="1">
      <c r="A334" s="293"/>
      <c r="B334" s="287"/>
      <c r="C334" s="287"/>
      <c r="D334" s="224" t="s">
        <v>269</v>
      </c>
      <c r="E334" s="163">
        <f t="shared" si="252"/>
        <v>0</v>
      </c>
      <c r="F334" s="163">
        <f t="shared" si="253"/>
        <v>0</v>
      </c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  <c r="AP334" s="163"/>
      <c r="AQ334" s="163"/>
      <c r="AR334" s="163"/>
      <c r="AS334" s="163"/>
      <c r="AT334" s="163"/>
      <c r="AU334" s="163"/>
      <c r="AV334" s="163"/>
      <c r="AW334" s="163"/>
      <c r="AX334" s="163"/>
      <c r="AY334" s="163"/>
      <c r="AZ334" s="163"/>
      <c r="BA334" s="163"/>
      <c r="BB334" s="163"/>
      <c r="BC334" s="174"/>
    </row>
    <row r="335" spans="1:55" ht="31.2">
      <c r="A335" s="294"/>
      <c r="B335" s="287"/>
      <c r="C335" s="287"/>
      <c r="D335" s="228" t="s">
        <v>43</v>
      </c>
      <c r="E335" s="163">
        <f t="shared" si="252"/>
        <v>0</v>
      </c>
      <c r="F335" s="163">
        <f t="shared" si="253"/>
        <v>0</v>
      </c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  <c r="AA335" s="163"/>
      <c r="AB335" s="163"/>
      <c r="AC335" s="163"/>
      <c r="AD335" s="163"/>
      <c r="AE335" s="163"/>
      <c r="AF335" s="163"/>
      <c r="AG335" s="163"/>
      <c r="AH335" s="163"/>
      <c r="AI335" s="163"/>
      <c r="AJ335" s="163"/>
      <c r="AK335" s="163"/>
      <c r="AL335" s="163"/>
      <c r="AM335" s="163"/>
      <c r="AN335" s="163"/>
      <c r="AO335" s="163"/>
      <c r="AP335" s="163"/>
      <c r="AQ335" s="163"/>
      <c r="AR335" s="163"/>
      <c r="AS335" s="163"/>
      <c r="AT335" s="163"/>
      <c r="AU335" s="163"/>
      <c r="AV335" s="163"/>
      <c r="AW335" s="163"/>
      <c r="AX335" s="163"/>
      <c r="AY335" s="163"/>
      <c r="AZ335" s="163"/>
      <c r="BA335" s="163"/>
      <c r="BB335" s="163"/>
      <c r="BC335" s="174"/>
    </row>
    <row r="336" spans="1:55" ht="22.5" customHeight="1">
      <c r="A336" s="292" t="s">
        <v>485</v>
      </c>
      <c r="B336" s="287" t="s">
        <v>542</v>
      </c>
      <c r="C336" s="287" t="s">
        <v>298</v>
      </c>
      <c r="D336" s="150" t="s">
        <v>41</v>
      </c>
      <c r="E336" s="163">
        <f t="shared" ref="E336:E338" si="254">H336+K336+N336+Q336+T336+W336+Z336+AE336+AJ336+AO336+AT336+AY336</f>
        <v>1150.8120000000001</v>
      </c>
      <c r="F336" s="163">
        <f t="shared" ref="F336:F342" si="255">I336+L336+O336+R336+U336+X336+AA336+AF336+AK336+AP336+AU336+AZ336</f>
        <v>1150.8120000000001</v>
      </c>
      <c r="G336" s="163">
        <f t="shared" si="241"/>
        <v>100</v>
      </c>
      <c r="H336" s="163">
        <f>H337+H338+H339+H341+H342</f>
        <v>0</v>
      </c>
      <c r="I336" s="163">
        <f t="shared" ref="I336:BA336" si="256">I337+I338+I339+I341+I342</f>
        <v>0</v>
      </c>
      <c r="J336" s="163">
        <f t="shared" si="256"/>
        <v>0</v>
      </c>
      <c r="K336" s="163">
        <f t="shared" si="256"/>
        <v>0</v>
      </c>
      <c r="L336" s="163">
        <f t="shared" si="256"/>
        <v>0</v>
      </c>
      <c r="M336" s="163">
        <f t="shared" si="256"/>
        <v>0</v>
      </c>
      <c r="N336" s="163">
        <f t="shared" si="256"/>
        <v>0</v>
      </c>
      <c r="O336" s="163">
        <f t="shared" si="256"/>
        <v>0</v>
      </c>
      <c r="P336" s="163">
        <f t="shared" si="256"/>
        <v>0</v>
      </c>
      <c r="Q336" s="163">
        <f t="shared" si="256"/>
        <v>0</v>
      </c>
      <c r="R336" s="163">
        <f t="shared" si="256"/>
        <v>0</v>
      </c>
      <c r="S336" s="163">
        <f t="shared" si="256"/>
        <v>0</v>
      </c>
      <c r="T336" s="163">
        <f t="shared" si="256"/>
        <v>0</v>
      </c>
      <c r="U336" s="163">
        <f t="shared" si="256"/>
        <v>0</v>
      </c>
      <c r="V336" s="163">
        <f t="shared" si="256"/>
        <v>0</v>
      </c>
      <c r="W336" s="163">
        <f t="shared" si="256"/>
        <v>0</v>
      </c>
      <c r="X336" s="163">
        <f t="shared" si="256"/>
        <v>0</v>
      </c>
      <c r="Y336" s="163">
        <f t="shared" si="256"/>
        <v>0</v>
      </c>
      <c r="Z336" s="163">
        <f t="shared" si="256"/>
        <v>0</v>
      </c>
      <c r="AA336" s="163">
        <f t="shared" si="256"/>
        <v>0</v>
      </c>
      <c r="AB336" s="163">
        <f t="shared" si="256"/>
        <v>0</v>
      </c>
      <c r="AC336" s="163">
        <f t="shared" si="256"/>
        <v>0</v>
      </c>
      <c r="AD336" s="163">
        <f t="shared" si="256"/>
        <v>0</v>
      </c>
      <c r="AE336" s="163">
        <f t="shared" si="256"/>
        <v>589.01356999999996</v>
      </c>
      <c r="AF336" s="163">
        <f t="shared" si="256"/>
        <v>589.01356999999996</v>
      </c>
      <c r="AG336" s="163">
        <f t="shared" si="256"/>
        <v>0</v>
      </c>
      <c r="AH336" s="163">
        <f t="shared" si="256"/>
        <v>0</v>
      </c>
      <c r="AI336" s="163">
        <f t="shared" si="256"/>
        <v>0</v>
      </c>
      <c r="AJ336" s="163">
        <f t="shared" si="256"/>
        <v>461.80043000000012</v>
      </c>
      <c r="AK336" s="163">
        <f t="shared" si="256"/>
        <v>461.80043000000012</v>
      </c>
      <c r="AL336" s="163">
        <f t="shared" si="256"/>
        <v>0</v>
      </c>
      <c r="AM336" s="163">
        <f t="shared" si="256"/>
        <v>0</v>
      </c>
      <c r="AN336" s="163">
        <f t="shared" si="256"/>
        <v>0</v>
      </c>
      <c r="AO336" s="163">
        <f t="shared" si="256"/>
        <v>0</v>
      </c>
      <c r="AP336" s="163">
        <f t="shared" si="256"/>
        <v>0</v>
      </c>
      <c r="AQ336" s="163">
        <f t="shared" si="256"/>
        <v>0</v>
      </c>
      <c r="AR336" s="163">
        <f t="shared" si="256"/>
        <v>0</v>
      </c>
      <c r="AS336" s="163">
        <f t="shared" si="256"/>
        <v>0</v>
      </c>
      <c r="AT336" s="163">
        <f t="shared" si="256"/>
        <v>0</v>
      </c>
      <c r="AU336" s="163">
        <f t="shared" si="256"/>
        <v>0</v>
      </c>
      <c r="AV336" s="163">
        <f t="shared" si="256"/>
        <v>0</v>
      </c>
      <c r="AW336" s="163">
        <f t="shared" si="256"/>
        <v>0</v>
      </c>
      <c r="AX336" s="163">
        <f t="shared" si="256"/>
        <v>0</v>
      </c>
      <c r="AY336" s="163">
        <f t="shared" si="256"/>
        <v>99.998000000000005</v>
      </c>
      <c r="AZ336" s="163">
        <f t="shared" si="256"/>
        <v>99.998000000000005</v>
      </c>
      <c r="BA336" s="163">
        <f t="shared" si="256"/>
        <v>0</v>
      </c>
      <c r="BB336" s="163"/>
      <c r="BC336" s="174"/>
    </row>
    <row r="337" spans="1:55" ht="32.25" customHeight="1">
      <c r="A337" s="293"/>
      <c r="B337" s="287"/>
      <c r="C337" s="287"/>
      <c r="D337" s="148" t="s">
        <v>37</v>
      </c>
      <c r="E337" s="163">
        <f t="shared" si="254"/>
        <v>0</v>
      </c>
      <c r="F337" s="163">
        <f t="shared" si="255"/>
        <v>0</v>
      </c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  <c r="AA337" s="163"/>
      <c r="AB337" s="163"/>
      <c r="AC337" s="163"/>
      <c r="AD337" s="163"/>
      <c r="AE337" s="163"/>
      <c r="AF337" s="163"/>
      <c r="AG337" s="163"/>
      <c r="AH337" s="163"/>
      <c r="AI337" s="163"/>
      <c r="AJ337" s="163"/>
      <c r="AK337" s="163"/>
      <c r="AL337" s="163"/>
      <c r="AM337" s="163"/>
      <c r="AN337" s="163"/>
      <c r="AO337" s="163"/>
      <c r="AP337" s="163"/>
      <c r="AQ337" s="163"/>
      <c r="AR337" s="163"/>
      <c r="AS337" s="163"/>
      <c r="AT337" s="163"/>
      <c r="AU337" s="163"/>
      <c r="AV337" s="163"/>
      <c r="AW337" s="163"/>
      <c r="AX337" s="163"/>
      <c r="AY337" s="163"/>
      <c r="AZ337" s="163"/>
      <c r="BA337" s="163"/>
      <c r="BB337" s="163"/>
      <c r="BC337" s="174"/>
    </row>
    <row r="338" spans="1:55" ht="50.25" customHeight="1">
      <c r="A338" s="293"/>
      <c r="B338" s="287"/>
      <c r="C338" s="287"/>
      <c r="D338" s="172" t="s">
        <v>2</v>
      </c>
      <c r="E338" s="163">
        <f t="shared" si="254"/>
        <v>0</v>
      </c>
      <c r="F338" s="163">
        <f t="shared" si="255"/>
        <v>0</v>
      </c>
      <c r="G338" s="163" t="e">
        <f t="shared" si="241"/>
        <v>#DIV/0!</v>
      </c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  <c r="AA338" s="163"/>
      <c r="AB338" s="163"/>
      <c r="AC338" s="163"/>
      <c r="AD338" s="163"/>
      <c r="AE338" s="163"/>
      <c r="AF338" s="163"/>
      <c r="AG338" s="163"/>
      <c r="AH338" s="163"/>
      <c r="AI338" s="163"/>
      <c r="AJ338" s="163"/>
      <c r="AK338" s="163"/>
      <c r="AL338" s="163"/>
      <c r="AM338" s="163"/>
      <c r="AN338" s="163"/>
      <c r="AO338" s="163"/>
      <c r="AP338" s="163"/>
      <c r="AQ338" s="163"/>
      <c r="AR338" s="163"/>
      <c r="AS338" s="163"/>
      <c r="AT338" s="163"/>
      <c r="AU338" s="163"/>
      <c r="AV338" s="163"/>
      <c r="AW338" s="163"/>
      <c r="AX338" s="163"/>
      <c r="AY338" s="163"/>
      <c r="AZ338" s="163"/>
      <c r="BA338" s="163"/>
      <c r="BB338" s="163"/>
      <c r="BC338" s="174"/>
    </row>
    <row r="339" spans="1:55" ht="22.5" customHeight="1">
      <c r="A339" s="293"/>
      <c r="B339" s="287"/>
      <c r="C339" s="287"/>
      <c r="D339" s="224" t="s">
        <v>268</v>
      </c>
      <c r="E339" s="163">
        <f>H339+K339+N339+Q339+T339+W339+Z339+AE339+AJ339+AO339+AT339+AY339</f>
        <v>1150.8120000000001</v>
      </c>
      <c r="F339" s="163">
        <f t="shared" si="255"/>
        <v>1150.8120000000001</v>
      </c>
      <c r="G339" s="163">
        <f t="shared" si="241"/>
        <v>100</v>
      </c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  <c r="AA339" s="163"/>
      <c r="AB339" s="163"/>
      <c r="AC339" s="163"/>
      <c r="AD339" s="163"/>
      <c r="AE339" s="163">
        <v>589.01356999999996</v>
      </c>
      <c r="AF339" s="163">
        <v>589.01356999999996</v>
      </c>
      <c r="AG339" s="163"/>
      <c r="AH339" s="163"/>
      <c r="AI339" s="163"/>
      <c r="AJ339" s="163">
        <f>1050.814-589.01357</f>
        <v>461.80043000000012</v>
      </c>
      <c r="AK339" s="163">
        <f>1050.814-589.01357</f>
        <v>461.80043000000012</v>
      </c>
      <c r="AL339" s="163"/>
      <c r="AM339" s="163"/>
      <c r="AN339" s="163"/>
      <c r="AO339" s="163"/>
      <c r="AP339" s="163"/>
      <c r="AQ339" s="163"/>
      <c r="AR339" s="163"/>
      <c r="AS339" s="163"/>
      <c r="AT339" s="163"/>
      <c r="AU339" s="163"/>
      <c r="AV339" s="163"/>
      <c r="AW339" s="163"/>
      <c r="AX339" s="163"/>
      <c r="AY339" s="163">
        <v>99.998000000000005</v>
      </c>
      <c r="AZ339" s="163">
        <v>99.998000000000005</v>
      </c>
      <c r="BA339" s="163"/>
      <c r="BB339" s="163"/>
      <c r="BC339" s="174"/>
    </row>
    <row r="340" spans="1:55" ht="82.5" customHeight="1">
      <c r="A340" s="293"/>
      <c r="B340" s="287"/>
      <c r="C340" s="287"/>
      <c r="D340" s="224" t="s">
        <v>274</v>
      </c>
      <c r="E340" s="163">
        <f t="shared" ref="E340:E342" si="257">H340+K340+N340+Q340+T340+W340+Z340+AE340+AJ340+AO340+AT340+AY340</f>
        <v>1050.8140000000001</v>
      </c>
      <c r="F340" s="163">
        <f t="shared" si="255"/>
        <v>1050.8140000000001</v>
      </c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  <c r="AA340" s="163"/>
      <c r="AB340" s="163"/>
      <c r="AC340" s="163"/>
      <c r="AD340" s="163"/>
      <c r="AE340" s="163"/>
      <c r="AF340" s="163"/>
      <c r="AG340" s="163"/>
      <c r="AH340" s="163"/>
      <c r="AI340" s="163"/>
      <c r="AJ340" s="163"/>
      <c r="AK340" s="163"/>
      <c r="AL340" s="163"/>
      <c r="AM340" s="163"/>
      <c r="AN340" s="163"/>
      <c r="AO340" s="163">
        <v>1050.8140000000001</v>
      </c>
      <c r="AP340" s="163">
        <v>1050.8140000000001</v>
      </c>
      <c r="AQ340" s="163"/>
      <c r="AR340" s="163"/>
      <c r="AS340" s="163"/>
      <c r="AT340" s="163"/>
      <c r="AU340" s="163"/>
      <c r="AV340" s="163"/>
      <c r="AW340" s="163"/>
      <c r="AX340" s="163"/>
      <c r="AY340" s="163"/>
      <c r="AZ340" s="163"/>
      <c r="BA340" s="163"/>
      <c r="BB340" s="163"/>
      <c r="BC340" s="174"/>
    </row>
    <row r="341" spans="1:55" ht="22.5" customHeight="1">
      <c r="A341" s="293"/>
      <c r="B341" s="287"/>
      <c r="C341" s="287"/>
      <c r="D341" s="224" t="s">
        <v>269</v>
      </c>
      <c r="E341" s="163">
        <f t="shared" si="257"/>
        <v>0</v>
      </c>
      <c r="F341" s="163">
        <f t="shared" si="255"/>
        <v>0</v>
      </c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  <c r="AA341" s="163"/>
      <c r="AB341" s="163"/>
      <c r="AC341" s="163"/>
      <c r="AD341" s="163"/>
      <c r="AE341" s="163"/>
      <c r="AF341" s="163"/>
      <c r="AG341" s="163"/>
      <c r="AH341" s="163"/>
      <c r="AI341" s="163"/>
      <c r="AJ341" s="163"/>
      <c r="AK341" s="163"/>
      <c r="AL341" s="163"/>
      <c r="AM341" s="163"/>
      <c r="AN341" s="163"/>
      <c r="AO341" s="163"/>
      <c r="AP341" s="163"/>
      <c r="AQ341" s="163"/>
      <c r="AR341" s="163"/>
      <c r="AS341" s="163"/>
      <c r="AT341" s="163"/>
      <c r="AU341" s="163"/>
      <c r="AV341" s="163"/>
      <c r="AW341" s="163"/>
      <c r="AX341" s="163"/>
      <c r="AY341" s="163"/>
      <c r="AZ341" s="163"/>
      <c r="BA341" s="163"/>
      <c r="BB341" s="163"/>
      <c r="BC341" s="174"/>
    </row>
    <row r="342" spans="1:55" ht="31.2">
      <c r="A342" s="294"/>
      <c r="B342" s="287"/>
      <c r="C342" s="287"/>
      <c r="D342" s="228" t="s">
        <v>43</v>
      </c>
      <c r="E342" s="163">
        <f t="shared" si="257"/>
        <v>0</v>
      </c>
      <c r="F342" s="163">
        <f t="shared" si="255"/>
        <v>0</v>
      </c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  <c r="AP342" s="163"/>
      <c r="AQ342" s="163"/>
      <c r="AR342" s="163"/>
      <c r="AS342" s="163"/>
      <c r="AT342" s="163"/>
      <c r="AU342" s="163"/>
      <c r="AV342" s="163"/>
      <c r="AW342" s="163"/>
      <c r="AX342" s="163"/>
      <c r="AY342" s="163"/>
      <c r="AZ342" s="163"/>
      <c r="BA342" s="163"/>
      <c r="BB342" s="163"/>
      <c r="BC342" s="174"/>
    </row>
    <row r="343" spans="1:55" ht="22.5" customHeight="1">
      <c r="A343" s="292" t="s">
        <v>488</v>
      </c>
      <c r="B343" s="287" t="s">
        <v>543</v>
      </c>
      <c r="C343" s="287" t="s">
        <v>298</v>
      </c>
      <c r="D343" s="150" t="s">
        <v>41</v>
      </c>
      <c r="E343" s="163">
        <f t="shared" ref="E343:E345" si="258">H343+K343+N343+Q343+T343+W343+Z343+AE343+AJ343+AO343+AT343+AY343</f>
        <v>930.02800000000002</v>
      </c>
      <c r="F343" s="163">
        <f t="shared" ref="F343:F349" si="259">I343+L343+O343+R343+U343+X343+AA343+AF343+AK343+AP343+AU343+AZ343</f>
        <v>906.83195000000001</v>
      </c>
      <c r="G343" s="163">
        <f t="shared" si="241"/>
        <v>97.505876167169163</v>
      </c>
      <c r="H343" s="163">
        <f>H344+H345+H346+H348+H349</f>
        <v>0</v>
      </c>
      <c r="I343" s="163">
        <f t="shared" ref="I343:BA343" si="260">I344+I345+I346+I348+I349</f>
        <v>0</v>
      </c>
      <c r="J343" s="163">
        <f t="shared" si="260"/>
        <v>0</v>
      </c>
      <c r="K343" s="163">
        <f t="shared" si="260"/>
        <v>0</v>
      </c>
      <c r="L343" s="163">
        <f t="shared" si="260"/>
        <v>0</v>
      </c>
      <c r="M343" s="163">
        <f t="shared" si="260"/>
        <v>0</v>
      </c>
      <c r="N343" s="163">
        <f t="shared" si="260"/>
        <v>0</v>
      </c>
      <c r="O343" s="163">
        <f t="shared" si="260"/>
        <v>0</v>
      </c>
      <c r="P343" s="163">
        <f t="shared" si="260"/>
        <v>0</v>
      </c>
      <c r="Q343" s="163">
        <f t="shared" si="260"/>
        <v>0</v>
      </c>
      <c r="R343" s="163">
        <f t="shared" si="260"/>
        <v>0</v>
      </c>
      <c r="S343" s="163">
        <f t="shared" si="260"/>
        <v>0</v>
      </c>
      <c r="T343" s="163">
        <f t="shared" si="260"/>
        <v>0</v>
      </c>
      <c r="U343" s="163">
        <f t="shared" si="260"/>
        <v>0</v>
      </c>
      <c r="V343" s="163">
        <f t="shared" si="260"/>
        <v>0</v>
      </c>
      <c r="W343" s="163">
        <f t="shared" si="260"/>
        <v>0</v>
      </c>
      <c r="X343" s="163">
        <f t="shared" si="260"/>
        <v>0</v>
      </c>
      <c r="Y343" s="163">
        <f t="shared" si="260"/>
        <v>0</v>
      </c>
      <c r="Z343" s="163">
        <f t="shared" si="260"/>
        <v>0</v>
      </c>
      <c r="AA343" s="163">
        <f t="shared" si="260"/>
        <v>0</v>
      </c>
      <c r="AB343" s="163">
        <f t="shared" si="260"/>
        <v>0</v>
      </c>
      <c r="AC343" s="163">
        <f t="shared" si="260"/>
        <v>0</v>
      </c>
      <c r="AD343" s="163">
        <f t="shared" si="260"/>
        <v>0</v>
      </c>
      <c r="AE343" s="163">
        <f t="shared" si="260"/>
        <v>0</v>
      </c>
      <c r="AF343" s="163">
        <f t="shared" si="260"/>
        <v>0</v>
      </c>
      <c r="AG343" s="163">
        <f t="shared" si="260"/>
        <v>0</v>
      </c>
      <c r="AH343" s="163">
        <f t="shared" si="260"/>
        <v>0</v>
      </c>
      <c r="AI343" s="163">
        <f t="shared" si="260"/>
        <v>0</v>
      </c>
      <c r="AJ343" s="163">
        <f t="shared" si="260"/>
        <v>906.83195000000001</v>
      </c>
      <c r="AK343" s="163">
        <f t="shared" si="260"/>
        <v>906.83195000000001</v>
      </c>
      <c r="AL343" s="163">
        <f t="shared" si="260"/>
        <v>0</v>
      </c>
      <c r="AM343" s="163">
        <f t="shared" si="260"/>
        <v>0</v>
      </c>
      <c r="AN343" s="163">
        <f t="shared" si="260"/>
        <v>0</v>
      </c>
      <c r="AO343" s="163">
        <f t="shared" si="260"/>
        <v>0</v>
      </c>
      <c r="AP343" s="163">
        <f t="shared" si="260"/>
        <v>0</v>
      </c>
      <c r="AQ343" s="163">
        <f t="shared" si="260"/>
        <v>0</v>
      </c>
      <c r="AR343" s="163">
        <f t="shared" si="260"/>
        <v>0</v>
      </c>
      <c r="AS343" s="163">
        <f t="shared" si="260"/>
        <v>0</v>
      </c>
      <c r="AT343" s="163">
        <f t="shared" si="260"/>
        <v>0</v>
      </c>
      <c r="AU343" s="163">
        <f t="shared" si="260"/>
        <v>0</v>
      </c>
      <c r="AV343" s="163">
        <f t="shared" si="260"/>
        <v>0</v>
      </c>
      <c r="AW343" s="163">
        <f t="shared" si="260"/>
        <v>0</v>
      </c>
      <c r="AX343" s="163">
        <f t="shared" si="260"/>
        <v>0</v>
      </c>
      <c r="AY343" s="163">
        <f t="shared" si="260"/>
        <v>23.19605</v>
      </c>
      <c r="AZ343" s="163">
        <f t="shared" si="260"/>
        <v>0</v>
      </c>
      <c r="BA343" s="163">
        <f t="shared" si="260"/>
        <v>0</v>
      </c>
      <c r="BB343" s="163"/>
      <c r="BC343" s="174"/>
    </row>
    <row r="344" spans="1:55" ht="32.25" customHeight="1">
      <c r="A344" s="293"/>
      <c r="B344" s="287"/>
      <c r="C344" s="287"/>
      <c r="D344" s="148" t="s">
        <v>37</v>
      </c>
      <c r="E344" s="163">
        <f t="shared" si="258"/>
        <v>0</v>
      </c>
      <c r="F344" s="163">
        <f t="shared" si="259"/>
        <v>0</v>
      </c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  <c r="AP344" s="163"/>
      <c r="AQ344" s="163"/>
      <c r="AR344" s="163"/>
      <c r="AS344" s="163"/>
      <c r="AT344" s="163"/>
      <c r="AU344" s="163"/>
      <c r="AV344" s="163"/>
      <c r="AW344" s="163"/>
      <c r="AX344" s="163"/>
      <c r="AY344" s="163"/>
      <c r="AZ344" s="163"/>
      <c r="BA344" s="163"/>
      <c r="BB344" s="163"/>
      <c r="BC344" s="174"/>
    </row>
    <row r="345" spans="1:55" ht="50.25" customHeight="1">
      <c r="A345" s="293"/>
      <c r="B345" s="287"/>
      <c r="C345" s="287"/>
      <c r="D345" s="172" t="s">
        <v>2</v>
      </c>
      <c r="E345" s="163">
        <f t="shared" si="258"/>
        <v>0</v>
      </c>
      <c r="F345" s="163">
        <f t="shared" si="259"/>
        <v>0</v>
      </c>
      <c r="G345" s="163" t="e">
        <f t="shared" si="241"/>
        <v>#DIV/0!</v>
      </c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  <c r="AP345" s="163"/>
      <c r="AQ345" s="163"/>
      <c r="AR345" s="163"/>
      <c r="AS345" s="163"/>
      <c r="AT345" s="163"/>
      <c r="AU345" s="163"/>
      <c r="AV345" s="163"/>
      <c r="AW345" s="163"/>
      <c r="AX345" s="163"/>
      <c r="AY345" s="163"/>
      <c r="AZ345" s="163"/>
      <c r="BA345" s="163"/>
      <c r="BB345" s="163"/>
      <c r="BC345" s="174"/>
    </row>
    <row r="346" spans="1:55" ht="22.5" customHeight="1">
      <c r="A346" s="293"/>
      <c r="B346" s="287"/>
      <c r="C346" s="287"/>
      <c r="D346" s="224" t="s">
        <v>268</v>
      </c>
      <c r="E346" s="163">
        <f>H346+K346+N346+Q346+T346+W346+Z346+AE346+AJ346+AO346+AT346+AY346</f>
        <v>930.02800000000002</v>
      </c>
      <c r="F346" s="163">
        <f t="shared" si="259"/>
        <v>906.83195000000001</v>
      </c>
      <c r="G346" s="163">
        <f t="shared" si="241"/>
        <v>97.505876167169163</v>
      </c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3"/>
      <c r="AG346" s="163"/>
      <c r="AH346" s="163"/>
      <c r="AI346" s="163"/>
      <c r="AJ346" s="163">
        <v>906.83195000000001</v>
      </c>
      <c r="AK346" s="163">
        <v>906.83195000000001</v>
      </c>
      <c r="AL346" s="163"/>
      <c r="AM346" s="163"/>
      <c r="AN346" s="163"/>
      <c r="AO346" s="163"/>
      <c r="AP346" s="163"/>
      <c r="AQ346" s="163"/>
      <c r="AR346" s="163"/>
      <c r="AS346" s="163"/>
      <c r="AT346" s="163"/>
      <c r="AU346" s="163"/>
      <c r="AV346" s="163"/>
      <c r="AW346" s="163"/>
      <c r="AX346" s="163"/>
      <c r="AY346" s="163">
        <v>23.19605</v>
      </c>
      <c r="AZ346" s="163"/>
      <c r="BA346" s="163"/>
      <c r="BB346" s="163"/>
      <c r="BC346" s="174"/>
    </row>
    <row r="347" spans="1:55" ht="82.5" customHeight="1">
      <c r="A347" s="293"/>
      <c r="B347" s="287"/>
      <c r="C347" s="287"/>
      <c r="D347" s="224" t="s">
        <v>274</v>
      </c>
      <c r="E347" s="163">
        <f t="shared" ref="E347:E349" si="261">H347+K347+N347+Q347+T347+W347+Z347+AE347+AJ347+AO347+AT347+AY347</f>
        <v>930.02800000000002</v>
      </c>
      <c r="F347" s="163">
        <f t="shared" si="259"/>
        <v>906.83195000000001</v>
      </c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3"/>
      <c r="AB347" s="163"/>
      <c r="AC347" s="163"/>
      <c r="AD347" s="163"/>
      <c r="AE347" s="163"/>
      <c r="AF347" s="163"/>
      <c r="AG347" s="163"/>
      <c r="AH347" s="163"/>
      <c r="AI347" s="163"/>
      <c r="AJ347" s="163"/>
      <c r="AK347" s="163"/>
      <c r="AL347" s="163"/>
      <c r="AM347" s="163"/>
      <c r="AN347" s="163"/>
      <c r="AO347" s="163">
        <v>906.83195000000001</v>
      </c>
      <c r="AP347" s="163">
        <v>906.83195000000001</v>
      </c>
      <c r="AQ347" s="163"/>
      <c r="AR347" s="163"/>
      <c r="AS347" s="163"/>
      <c r="AT347" s="163"/>
      <c r="AU347" s="163"/>
      <c r="AV347" s="163"/>
      <c r="AW347" s="163"/>
      <c r="AX347" s="163"/>
      <c r="AY347" s="163">
        <v>23.19605</v>
      </c>
      <c r="AZ347" s="163"/>
      <c r="BA347" s="163"/>
      <c r="BB347" s="163"/>
      <c r="BC347" s="174"/>
    </row>
    <row r="348" spans="1:55" ht="22.5" customHeight="1">
      <c r="A348" s="293"/>
      <c r="B348" s="287"/>
      <c r="C348" s="287"/>
      <c r="D348" s="224" t="s">
        <v>269</v>
      </c>
      <c r="E348" s="163">
        <f t="shared" si="261"/>
        <v>0</v>
      </c>
      <c r="F348" s="163">
        <f t="shared" si="259"/>
        <v>0</v>
      </c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  <c r="AA348" s="163"/>
      <c r="AB348" s="163"/>
      <c r="AC348" s="163"/>
      <c r="AD348" s="163"/>
      <c r="AE348" s="163"/>
      <c r="AF348" s="163"/>
      <c r="AG348" s="163"/>
      <c r="AH348" s="163"/>
      <c r="AI348" s="163"/>
      <c r="AJ348" s="163"/>
      <c r="AK348" s="163"/>
      <c r="AL348" s="163"/>
      <c r="AM348" s="163"/>
      <c r="AN348" s="163"/>
      <c r="AO348" s="163"/>
      <c r="AP348" s="163"/>
      <c r="AQ348" s="163"/>
      <c r="AR348" s="163"/>
      <c r="AS348" s="163"/>
      <c r="AT348" s="163"/>
      <c r="AU348" s="163"/>
      <c r="AV348" s="163"/>
      <c r="AW348" s="163"/>
      <c r="AX348" s="163"/>
      <c r="AY348" s="163"/>
      <c r="AZ348" s="163"/>
      <c r="BA348" s="163"/>
      <c r="BB348" s="163"/>
      <c r="BC348" s="174"/>
    </row>
    <row r="349" spans="1:55" ht="31.2">
      <c r="A349" s="294"/>
      <c r="B349" s="287"/>
      <c r="C349" s="287"/>
      <c r="D349" s="228" t="s">
        <v>43</v>
      </c>
      <c r="E349" s="163">
        <f t="shared" si="261"/>
        <v>0</v>
      </c>
      <c r="F349" s="163">
        <f t="shared" si="259"/>
        <v>0</v>
      </c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  <c r="AA349" s="163"/>
      <c r="AB349" s="163"/>
      <c r="AC349" s="163"/>
      <c r="AD349" s="163"/>
      <c r="AE349" s="163"/>
      <c r="AF349" s="163"/>
      <c r="AG349" s="163"/>
      <c r="AH349" s="163"/>
      <c r="AI349" s="163"/>
      <c r="AJ349" s="163"/>
      <c r="AK349" s="163"/>
      <c r="AL349" s="163"/>
      <c r="AM349" s="163"/>
      <c r="AN349" s="163"/>
      <c r="AO349" s="163"/>
      <c r="AP349" s="163"/>
      <c r="AQ349" s="163"/>
      <c r="AR349" s="163"/>
      <c r="AS349" s="163"/>
      <c r="AT349" s="163"/>
      <c r="AU349" s="163"/>
      <c r="AV349" s="163"/>
      <c r="AW349" s="163"/>
      <c r="AX349" s="163"/>
      <c r="AY349" s="163"/>
      <c r="AZ349" s="163"/>
      <c r="BA349" s="163"/>
      <c r="BB349" s="163"/>
      <c r="BC349" s="174"/>
    </row>
    <row r="350" spans="1:55" ht="22.5" customHeight="1">
      <c r="A350" s="292" t="s">
        <v>496</v>
      </c>
      <c r="B350" s="287" t="s">
        <v>544</v>
      </c>
      <c r="C350" s="287" t="s">
        <v>298</v>
      </c>
      <c r="D350" s="150" t="s">
        <v>41</v>
      </c>
      <c r="E350" s="163">
        <f t="shared" ref="E350:E352" si="262">H350+K350+N350+Q350+T350+W350+Z350+AE350+AJ350+AO350+AT350+AY350</f>
        <v>2616.348</v>
      </c>
      <c r="F350" s="163">
        <f t="shared" ref="F350:F356" si="263">I350+L350+O350+R350+U350+X350+AA350+AF350+AK350+AP350+AU350+AZ350</f>
        <v>2553.3652400000001</v>
      </c>
      <c r="G350" s="163">
        <f t="shared" si="241"/>
        <v>97.592722374852272</v>
      </c>
      <c r="H350" s="163">
        <f>H351+H352+H353+H355+H356</f>
        <v>0</v>
      </c>
      <c r="I350" s="163">
        <f t="shared" ref="I350:BA350" si="264">I351+I352+I353+I355+I356</f>
        <v>0</v>
      </c>
      <c r="J350" s="163">
        <f t="shared" si="264"/>
        <v>0</v>
      </c>
      <c r="K350" s="163">
        <f t="shared" si="264"/>
        <v>0</v>
      </c>
      <c r="L350" s="163">
        <f t="shared" si="264"/>
        <v>0</v>
      </c>
      <c r="M350" s="163">
        <f t="shared" si="264"/>
        <v>0</v>
      </c>
      <c r="N350" s="163">
        <f t="shared" si="264"/>
        <v>0</v>
      </c>
      <c r="O350" s="163">
        <f t="shared" si="264"/>
        <v>0</v>
      </c>
      <c r="P350" s="163">
        <f t="shared" si="264"/>
        <v>0</v>
      </c>
      <c r="Q350" s="163">
        <f t="shared" si="264"/>
        <v>0</v>
      </c>
      <c r="R350" s="163">
        <f t="shared" si="264"/>
        <v>0</v>
      </c>
      <c r="S350" s="163">
        <f t="shared" si="264"/>
        <v>0</v>
      </c>
      <c r="T350" s="163">
        <f t="shared" si="264"/>
        <v>0</v>
      </c>
      <c r="U350" s="163">
        <f t="shared" si="264"/>
        <v>0</v>
      </c>
      <c r="V350" s="163">
        <f t="shared" si="264"/>
        <v>0</v>
      </c>
      <c r="W350" s="163">
        <f t="shared" si="264"/>
        <v>0</v>
      </c>
      <c r="X350" s="163">
        <f t="shared" si="264"/>
        <v>0</v>
      </c>
      <c r="Y350" s="163">
        <f t="shared" si="264"/>
        <v>0</v>
      </c>
      <c r="Z350" s="163">
        <f t="shared" si="264"/>
        <v>0</v>
      </c>
      <c r="AA350" s="163">
        <f t="shared" si="264"/>
        <v>0</v>
      </c>
      <c r="AB350" s="163">
        <f t="shared" si="264"/>
        <v>0</v>
      </c>
      <c r="AC350" s="163">
        <f t="shared" si="264"/>
        <v>0</v>
      </c>
      <c r="AD350" s="163">
        <f t="shared" si="264"/>
        <v>0</v>
      </c>
      <c r="AE350" s="163">
        <f t="shared" si="264"/>
        <v>0</v>
      </c>
      <c r="AF350" s="163">
        <f t="shared" si="264"/>
        <v>0</v>
      </c>
      <c r="AG350" s="163">
        <f t="shared" si="264"/>
        <v>0</v>
      </c>
      <c r="AH350" s="163">
        <f t="shared" si="264"/>
        <v>0</v>
      </c>
      <c r="AI350" s="163">
        <f t="shared" si="264"/>
        <v>0</v>
      </c>
      <c r="AJ350" s="163">
        <f t="shared" si="264"/>
        <v>2553.3652400000001</v>
      </c>
      <c r="AK350" s="163">
        <f t="shared" si="264"/>
        <v>2553.3652400000001</v>
      </c>
      <c r="AL350" s="163">
        <f t="shared" si="264"/>
        <v>0</v>
      </c>
      <c r="AM350" s="163">
        <f t="shared" si="264"/>
        <v>0</v>
      </c>
      <c r="AN350" s="163">
        <f t="shared" si="264"/>
        <v>0</v>
      </c>
      <c r="AO350" s="163">
        <f t="shared" si="264"/>
        <v>0</v>
      </c>
      <c r="AP350" s="163">
        <f t="shared" si="264"/>
        <v>0</v>
      </c>
      <c r="AQ350" s="163">
        <f t="shared" si="264"/>
        <v>0</v>
      </c>
      <c r="AR350" s="163">
        <f t="shared" si="264"/>
        <v>0</v>
      </c>
      <c r="AS350" s="163">
        <f t="shared" si="264"/>
        <v>0</v>
      </c>
      <c r="AT350" s="163">
        <f t="shared" si="264"/>
        <v>0</v>
      </c>
      <c r="AU350" s="163">
        <f t="shared" si="264"/>
        <v>0</v>
      </c>
      <c r="AV350" s="163">
        <f t="shared" si="264"/>
        <v>0</v>
      </c>
      <c r="AW350" s="163">
        <f t="shared" si="264"/>
        <v>0</v>
      </c>
      <c r="AX350" s="163">
        <f t="shared" si="264"/>
        <v>0</v>
      </c>
      <c r="AY350" s="163">
        <f t="shared" si="264"/>
        <v>62.982759999999999</v>
      </c>
      <c r="AZ350" s="163">
        <f t="shared" si="264"/>
        <v>0</v>
      </c>
      <c r="BA350" s="163">
        <f t="shared" si="264"/>
        <v>0</v>
      </c>
      <c r="BB350" s="163"/>
      <c r="BC350" s="174"/>
    </row>
    <row r="351" spans="1:55" ht="32.25" customHeight="1">
      <c r="A351" s="293"/>
      <c r="B351" s="287"/>
      <c r="C351" s="287"/>
      <c r="D351" s="148" t="s">
        <v>37</v>
      </c>
      <c r="E351" s="163">
        <f t="shared" si="262"/>
        <v>0</v>
      </c>
      <c r="F351" s="163">
        <f t="shared" si="263"/>
        <v>0</v>
      </c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  <c r="AA351" s="163"/>
      <c r="AB351" s="163"/>
      <c r="AC351" s="163"/>
      <c r="AD351" s="163"/>
      <c r="AE351" s="163"/>
      <c r="AF351" s="163"/>
      <c r="AG351" s="163"/>
      <c r="AH351" s="163"/>
      <c r="AI351" s="163"/>
      <c r="AJ351" s="163"/>
      <c r="AK351" s="163"/>
      <c r="AL351" s="163"/>
      <c r="AM351" s="163"/>
      <c r="AN351" s="163"/>
      <c r="AO351" s="163"/>
      <c r="AP351" s="163"/>
      <c r="AQ351" s="163"/>
      <c r="AR351" s="163"/>
      <c r="AS351" s="163"/>
      <c r="AT351" s="163"/>
      <c r="AU351" s="163"/>
      <c r="AV351" s="163"/>
      <c r="AW351" s="163"/>
      <c r="AX351" s="163"/>
      <c r="AY351" s="163"/>
      <c r="AZ351" s="163"/>
      <c r="BA351" s="163"/>
      <c r="BB351" s="163"/>
      <c r="BC351" s="174"/>
    </row>
    <row r="352" spans="1:55" ht="50.25" customHeight="1">
      <c r="A352" s="293"/>
      <c r="B352" s="287"/>
      <c r="C352" s="287"/>
      <c r="D352" s="172" t="s">
        <v>2</v>
      </c>
      <c r="E352" s="163">
        <f t="shared" si="262"/>
        <v>0</v>
      </c>
      <c r="F352" s="163">
        <f t="shared" si="263"/>
        <v>0</v>
      </c>
      <c r="G352" s="163" t="e">
        <f t="shared" si="241"/>
        <v>#DIV/0!</v>
      </c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  <c r="AP352" s="163"/>
      <c r="AQ352" s="163"/>
      <c r="AR352" s="163"/>
      <c r="AS352" s="163"/>
      <c r="AT352" s="163"/>
      <c r="AU352" s="163"/>
      <c r="AV352" s="163"/>
      <c r="AW352" s="163"/>
      <c r="AX352" s="163"/>
      <c r="AY352" s="163"/>
      <c r="AZ352" s="163"/>
      <c r="BA352" s="163"/>
      <c r="BB352" s="163"/>
      <c r="BC352" s="174"/>
    </row>
    <row r="353" spans="1:55" ht="22.5" customHeight="1">
      <c r="A353" s="293"/>
      <c r="B353" s="287"/>
      <c r="C353" s="287"/>
      <c r="D353" s="224" t="s">
        <v>268</v>
      </c>
      <c r="E353" s="163">
        <f>H353+K353+N353+Q353+T353+W353+Z353+AE353+AJ353+AO353+AT353+AY353</f>
        <v>2616.348</v>
      </c>
      <c r="F353" s="163">
        <f t="shared" si="263"/>
        <v>2553.3652400000001</v>
      </c>
      <c r="G353" s="163">
        <f t="shared" si="241"/>
        <v>97.592722374852272</v>
      </c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3"/>
      <c r="AG353" s="163"/>
      <c r="AH353" s="163"/>
      <c r="AI353" s="163"/>
      <c r="AJ353" s="163">
        <v>2553.3652400000001</v>
      </c>
      <c r="AK353" s="163">
        <v>2553.3652400000001</v>
      </c>
      <c r="AL353" s="163"/>
      <c r="AM353" s="163"/>
      <c r="AN353" s="163"/>
      <c r="AO353" s="163"/>
      <c r="AP353" s="163"/>
      <c r="AQ353" s="163"/>
      <c r="AR353" s="163"/>
      <c r="AS353" s="163"/>
      <c r="AT353" s="163"/>
      <c r="AU353" s="163"/>
      <c r="AV353" s="163"/>
      <c r="AW353" s="163"/>
      <c r="AX353" s="163"/>
      <c r="AY353" s="163">
        <v>62.982759999999999</v>
      </c>
      <c r="AZ353" s="163"/>
      <c r="BA353" s="163"/>
      <c r="BB353" s="163"/>
      <c r="BC353" s="174"/>
    </row>
    <row r="354" spans="1:55" ht="82.5" customHeight="1">
      <c r="A354" s="293"/>
      <c r="B354" s="287"/>
      <c r="C354" s="287"/>
      <c r="D354" s="224" t="s">
        <v>274</v>
      </c>
      <c r="E354" s="163">
        <f t="shared" ref="E354:E356" si="265">H354+K354+N354+Q354+T354+W354+Z354+AE354+AJ354+AO354+AT354+AY354</f>
        <v>2553.3652400000001</v>
      </c>
      <c r="F354" s="163">
        <f t="shared" si="263"/>
        <v>2553.3652400000001</v>
      </c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  <c r="AA354" s="163"/>
      <c r="AB354" s="163"/>
      <c r="AC354" s="163"/>
      <c r="AD354" s="163"/>
      <c r="AE354" s="163"/>
      <c r="AF354" s="163"/>
      <c r="AG354" s="163"/>
      <c r="AH354" s="163"/>
      <c r="AI354" s="163"/>
      <c r="AJ354" s="163"/>
      <c r="AK354" s="163"/>
      <c r="AL354" s="163"/>
      <c r="AM354" s="163"/>
      <c r="AN354" s="163"/>
      <c r="AO354" s="163">
        <v>2553.3652400000001</v>
      </c>
      <c r="AP354" s="163">
        <v>2553.3652400000001</v>
      </c>
      <c r="AQ354" s="163"/>
      <c r="AR354" s="163"/>
      <c r="AS354" s="163"/>
      <c r="AT354" s="163"/>
      <c r="AU354" s="163"/>
      <c r="AV354" s="163"/>
      <c r="AW354" s="163"/>
      <c r="AX354" s="163"/>
      <c r="AY354" s="163"/>
      <c r="AZ354" s="163"/>
      <c r="BA354" s="163"/>
      <c r="BB354" s="163"/>
      <c r="BC354" s="174"/>
    </row>
    <row r="355" spans="1:55" ht="22.5" customHeight="1">
      <c r="A355" s="293"/>
      <c r="B355" s="287"/>
      <c r="C355" s="287"/>
      <c r="D355" s="224" t="s">
        <v>269</v>
      </c>
      <c r="E355" s="163">
        <f t="shared" si="265"/>
        <v>0</v>
      </c>
      <c r="F355" s="163">
        <f t="shared" si="263"/>
        <v>0</v>
      </c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163"/>
      <c r="AE355" s="163"/>
      <c r="AF355" s="163"/>
      <c r="AG355" s="163"/>
      <c r="AH355" s="163"/>
      <c r="AI355" s="163"/>
      <c r="AJ355" s="163"/>
      <c r="AK355" s="163"/>
      <c r="AL355" s="163"/>
      <c r="AM355" s="163"/>
      <c r="AN355" s="163"/>
      <c r="AO355" s="163"/>
      <c r="AP355" s="163"/>
      <c r="AQ355" s="163"/>
      <c r="AR355" s="163"/>
      <c r="AS355" s="163"/>
      <c r="AT355" s="163"/>
      <c r="AU355" s="163"/>
      <c r="AV355" s="163"/>
      <c r="AW355" s="163"/>
      <c r="AX355" s="163"/>
      <c r="AY355" s="163"/>
      <c r="AZ355" s="163"/>
      <c r="BA355" s="163"/>
      <c r="BB355" s="163"/>
      <c r="BC355" s="174"/>
    </row>
    <row r="356" spans="1:55" ht="31.2">
      <c r="A356" s="294"/>
      <c r="B356" s="287"/>
      <c r="C356" s="287"/>
      <c r="D356" s="228" t="s">
        <v>43</v>
      </c>
      <c r="E356" s="163">
        <f t="shared" si="265"/>
        <v>0</v>
      </c>
      <c r="F356" s="163">
        <f t="shared" si="263"/>
        <v>0</v>
      </c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  <c r="AP356" s="163"/>
      <c r="AQ356" s="163"/>
      <c r="AR356" s="163"/>
      <c r="AS356" s="163"/>
      <c r="AT356" s="163"/>
      <c r="AU356" s="163"/>
      <c r="AV356" s="163"/>
      <c r="AW356" s="163"/>
      <c r="AX356" s="163"/>
      <c r="AY356" s="163"/>
      <c r="AZ356" s="163"/>
      <c r="BA356" s="163"/>
      <c r="BB356" s="163"/>
      <c r="BC356" s="174"/>
    </row>
    <row r="357" spans="1:55" ht="22.5" customHeight="1">
      <c r="A357" s="292" t="s">
        <v>498</v>
      </c>
      <c r="B357" s="287" t="s">
        <v>583</v>
      </c>
      <c r="C357" s="287" t="s">
        <v>298</v>
      </c>
      <c r="D357" s="150" t="s">
        <v>41</v>
      </c>
      <c r="E357" s="163">
        <f t="shared" ref="E357:E359" si="266">H357+K357+N357+Q357+T357+W357+Z357+AE357+AJ357+AO357+AT357+AY357</f>
        <v>785.48199999999997</v>
      </c>
      <c r="F357" s="163">
        <f t="shared" ref="F357:F363" si="267">I357+L357+O357+R357+U357+X357+AA357+AF357+AK357+AP357+AU357+AZ357</f>
        <v>785.48199999999997</v>
      </c>
      <c r="G357" s="163">
        <f t="shared" si="241"/>
        <v>100</v>
      </c>
      <c r="H357" s="163">
        <f>H358+H359+H360+H362+H363</f>
        <v>0</v>
      </c>
      <c r="I357" s="163">
        <f t="shared" ref="I357:BA357" si="268">I358+I359+I360+I362+I363</f>
        <v>0</v>
      </c>
      <c r="J357" s="163">
        <f t="shared" si="268"/>
        <v>0</v>
      </c>
      <c r="K357" s="163">
        <f t="shared" si="268"/>
        <v>0</v>
      </c>
      <c r="L357" s="163">
        <f t="shared" si="268"/>
        <v>0</v>
      </c>
      <c r="M357" s="163">
        <f t="shared" si="268"/>
        <v>0</v>
      </c>
      <c r="N357" s="163">
        <f t="shared" si="268"/>
        <v>0</v>
      </c>
      <c r="O357" s="163">
        <f t="shared" si="268"/>
        <v>0</v>
      </c>
      <c r="P357" s="163">
        <f t="shared" si="268"/>
        <v>0</v>
      </c>
      <c r="Q357" s="163">
        <f t="shared" si="268"/>
        <v>0</v>
      </c>
      <c r="R357" s="163">
        <f t="shared" si="268"/>
        <v>0</v>
      </c>
      <c r="S357" s="163">
        <f t="shared" si="268"/>
        <v>0</v>
      </c>
      <c r="T357" s="163">
        <f t="shared" si="268"/>
        <v>0</v>
      </c>
      <c r="U357" s="163">
        <f t="shared" si="268"/>
        <v>0</v>
      </c>
      <c r="V357" s="163">
        <f t="shared" si="268"/>
        <v>0</v>
      </c>
      <c r="W357" s="163">
        <f t="shared" si="268"/>
        <v>0</v>
      </c>
      <c r="X357" s="163">
        <f t="shared" si="268"/>
        <v>0</v>
      </c>
      <c r="Y357" s="163">
        <f t="shared" si="268"/>
        <v>0</v>
      </c>
      <c r="Z357" s="163">
        <f t="shared" si="268"/>
        <v>0</v>
      </c>
      <c r="AA357" s="163">
        <f t="shared" si="268"/>
        <v>0</v>
      </c>
      <c r="AB357" s="163">
        <f t="shared" si="268"/>
        <v>0</v>
      </c>
      <c r="AC357" s="163">
        <f t="shared" si="268"/>
        <v>0</v>
      </c>
      <c r="AD357" s="163">
        <f t="shared" si="268"/>
        <v>0</v>
      </c>
      <c r="AE357" s="163">
        <f t="shared" si="268"/>
        <v>785.48199999999997</v>
      </c>
      <c r="AF357" s="163">
        <f t="shared" si="268"/>
        <v>785.48199999999997</v>
      </c>
      <c r="AG357" s="163">
        <f t="shared" si="268"/>
        <v>0</v>
      </c>
      <c r="AH357" s="163">
        <f t="shared" si="268"/>
        <v>0</v>
      </c>
      <c r="AI357" s="163">
        <f t="shared" si="268"/>
        <v>0</v>
      </c>
      <c r="AJ357" s="163">
        <f t="shared" si="268"/>
        <v>0</v>
      </c>
      <c r="AK357" s="163">
        <f t="shared" si="268"/>
        <v>0</v>
      </c>
      <c r="AL357" s="163">
        <f t="shared" si="268"/>
        <v>0</v>
      </c>
      <c r="AM357" s="163">
        <f t="shared" si="268"/>
        <v>0</v>
      </c>
      <c r="AN357" s="163">
        <f t="shared" si="268"/>
        <v>0</v>
      </c>
      <c r="AO357" s="163">
        <f t="shared" si="268"/>
        <v>0</v>
      </c>
      <c r="AP357" s="163">
        <f t="shared" si="268"/>
        <v>0</v>
      </c>
      <c r="AQ357" s="163">
        <f t="shared" si="268"/>
        <v>0</v>
      </c>
      <c r="AR357" s="163">
        <f t="shared" si="268"/>
        <v>0</v>
      </c>
      <c r="AS357" s="163">
        <f t="shared" si="268"/>
        <v>0</v>
      </c>
      <c r="AT357" s="163">
        <f t="shared" si="268"/>
        <v>0</v>
      </c>
      <c r="AU357" s="163">
        <f t="shared" si="268"/>
        <v>0</v>
      </c>
      <c r="AV357" s="163">
        <f t="shared" si="268"/>
        <v>0</v>
      </c>
      <c r="AW357" s="163">
        <f t="shared" si="268"/>
        <v>0</v>
      </c>
      <c r="AX357" s="163">
        <f t="shared" si="268"/>
        <v>0</v>
      </c>
      <c r="AY357" s="163">
        <f t="shared" si="268"/>
        <v>0</v>
      </c>
      <c r="AZ357" s="163">
        <f t="shared" si="268"/>
        <v>0</v>
      </c>
      <c r="BA357" s="163">
        <f t="shared" si="268"/>
        <v>0</v>
      </c>
      <c r="BB357" s="163"/>
      <c r="BC357" s="174"/>
    </row>
    <row r="358" spans="1:55" ht="32.25" customHeight="1">
      <c r="A358" s="293"/>
      <c r="B358" s="287"/>
      <c r="C358" s="287"/>
      <c r="D358" s="148" t="s">
        <v>37</v>
      </c>
      <c r="E358" s="163">
        <f t="shared" si="266"/>
        <v>0</v>
      </c>
      <c r="F358" s="163">
        <f t="shared" si="267"/>
        <v>0</v>
      </c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  <c r="AP358" s="163"/>
      <c r="AQ358" s="163"/>
      <c r="AR358" s="163"/>
      <c r="AS358" s="163"/>
      <c r="AT358" s="163"/>
      <c r="AU358" s="163"/>
      <c r="AV358" s="163"/>
      <c r="AW358" s="163"/>
      <c r="AX358" s="163"/>
      <c r="AY358" s="163"/>
      <c r="AZ358" s="163"/>
      <c r="BA358" s="163"/>
      <c r="BB358" s="163"/>
      <c r="BC358" s="174"/>
    </row>
    <row r="359" spans="1:55" ht="50.25" customHeight="1">
      <c r="A359" s="293"/>
      <c r="B359" s="287"/>
      <c r="C359" s="287"/>
      <c r="D359" s="172" t="s">
        <v>2</v>
      </c>
      <c r="E359" s="163">
        <f t="shared" si="266"/>
        <v>0</v>
      </c>
      <c r="F359" s="163">
        <f t="shared" si="267"/>
        <v>0</v>
      </c>
      <c r="G359" s="163" t="e">
        <f t="shared" si="241"/>
        <v>#DIV/0!</v>
      </c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  <c r="AP359" s="163"/>
      <c r="AQ359" s="163"/>
      <c r="AR359" s="163"/>
      <c r="AS359" s="163"/>
      <c r="AT359" s="163"/>
      <c r="AU359" s="163"/>
      <c r="AV359" s="163"/>
      <c r="AW359" s="163"/>
      <c r="AX359" s="163"/>
      <c r="AY359" s="163"/>
      <c r="AZ359" s="163"/>
      <c r="BA359" s="163"/>
      <c r="BB359" s="163"/>
      <c r="BC359" s="174"/>
    </row>
    <row r="360" spans="1:55" ht="22.5" customHeight="1">
      <c r="A360" s="293"/>
      <c r="B360" s="287"/>
      <c r="C360" s="287"/>
      <c r="D360" s="224" t="s">
        <v>268</v>
      </c>
      <c r="E360" s="163">
        <f>H360+K360+N360+Q360+T360+W360+Z360+AE360+AJ360+AO360+AT360+AY360</f>
        <v>785.48199999999997</v>
      </c>
      <c r="F360" s="163">
        <f t="shared" si="267"/>
        <v>785.48199999999997</v>
      </c>
      <c r="G360" s="163">
        <f t="shared" si="241"/>
        <v>100</v>
      </c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>
        <v>785.48199999999997</v>
      </c>
      <c r="AF360" s="163">
        <v>785.48199999999997</v>
      </c>
      <c r="AG360" s="163"/>
      <c r="AH360" s="163"/>
      <c r="AI360" s="163"/>
      <c r="AJ360" s="163"/>
      <c r="AK360" s="163"/>
      <c r="AL360" s="163"/>
      <c r="AM360" s="163"/>
      <c r="AN360" s="163"/>
      <c r="AO360" s="163"/>
      <c r="AP360" s="163"/>
      <c r="AQ360" s="163"/>
      <c r="AR360" s="163"/>
      <c r="AS360" s="163"/>
      <c r="AT360" s="163"/>
      <c r="AU360" s="163"/>
      <c r="AV360" s="163"/>
      <c r="AW360" s="163"/>
      <c r="AX360" s="163"/>
      <c r="AY360" s="163"/>
      <c r="AZ360" s="163"/>
      <c r="BA360" s="163"/>
      <c r="BB360" s="163"/>
      <c r="BC360" s="174"/>
    </row>
    <row r="361" spans="1:55" ht="82.5" customHeight="1">
      <c r="A361" s="293"/>
      <c r="B361" s="287"/>
      <c r="C361" s="287"/>
      <c r="D361" s="224" t="s">
        <v>274</v>
      </c>
      <c r="E361" s="163">
        <f t="shared" ref="E361:E363" si="269">H361+K361+N361+Q361+T361+W361+Z361+AE361+AJ361+AO361+AT361+AY361</f>
        <v>785.48199999999997</v>
      </c>
      <c r="F361" s="163">
        <f t="shared" si="267"/>
        <v>785.48199999999997</v>
      </c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  <c r="AA361" s="163"/>
      <c r="AB361" s="163"/>
      <c r="AC361" s="163"/>
      <c r="AD361" s="163"/>
      <c r="AE361" s="163"/>
      <c r="AF361" s="163"/>
      <c r="AG361" s="163"/>
      <c r="AH361" s="163"/>
      <c r="AI361" s="163"/>
      <c r="AJ361" s="163"/>
      <c r="AK361" s="163"/>
      <c r="AL361" s="163"/>
      <c r="AM361" s="163"/>
      <c r="AN361" s="163"/>
      <c r="AO361" s="163">
        <v>785.48199999999997</v>
      </c>
      <c r="AP361" s="163">
        <v>785.48199999999997</v>
      </c>
      <c r="AQ361" s="163"/>
      <c r="AR361" s="163"/>
      <c r="AS361" s="163"/>
      <c r="AT361" s="163"/>
      <c r="AU361" s="163"/>
      <c r="AV361" s="163"/>
      <c r="AW361" s="163"/>
      <c r="AX361" s="163"/>
      <c r="AY361" s="163"/>
      <c r="AZ361" s="163"/>
      <c r="BA361" s="163"/>
      <c r="BB361" s="163"/>
      <c r="BC361" s="174"/>
    </row>
    <row r="362" spans="1:55" ht="22.5" customHeight="1">
      <c r="A362" s="293"/>
      <c r="B362" s="287"/>
      <c r="C362" s="287"/>
      <c r="D362" s="224" t="s">
        <v>269</v>
      </c>
      <c r="E362" s="163">
        <f t="shared" si="269"/>
        <v>0</v>
      </c>
      <c r="F362" s="163">
        <f t="shared" si="267"/>
        <v>0</v>
      </c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  <c r="AA362" s="163"/>
      <c r="AB362" s="163"/>
      <c r="AC362" s="163"/>
      <c r="AD362" s="163"/>
      <c r="AE362" s="163"/>
      <c r="AF362" s="163"/>
      <c r="AG362" s="163"/>
      <c r="AH362" s="163"/>
      <c r="AI362" s="163"/>
      <c r="AJ362" s="163"/>
      <c r="AK362" s="163"/>
      <c r="AL362" s="163"/>
      <c r="AM362" s="163"/>
      <c r="AN362" s="163"/>
      <c r="AO362" s="163"/>
      <c r="AP362" s="163"/>
      <c r="AQ362" s="163"/>
      <c r="AR362" s="163"/>
      <c r="AS362" s="163"/>
      <c r="AT362" s="163"/>
      <c r="AU362" s="163"/>
      <c r="AV362" s="163"/>
      <c r="AW362" s="163"/>
      <c r="AX362" s="163"/>
      <c r="AY362" s="163"/>
      <c r="AZ362" s="163"/>
      <c r="BA362" s="163"/>
      <c r="BB362" s="163"/>
      <c r="BC362" s="174"/>
    </row>
    <row r="363" spans="1:55" ht="31.2">
      <c r="A363" s="294"/>
      <c r="B363" s="287"/>
      <c r="C363" s="287"/>
      <c r="D363" s="228" t="s">
        <v>43</v>
      </c>
      <c r="E363" s="163">
        <f t="shared" si="269"/>
        <v>0</v>
      </c>
      <c r="F363" s="163">
        <f t="shared" si="267"/>
        <v>0</v>
      </c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3"/>
      <c r="AB363" s="163"/>
      <c r="AC363" s="163"/>
      <c r="AD363" s="163"/>
      <c r="AE363" s="163"/>
      <c r="AF363" s="163"/>
      <c r="AG363" s="163"/>
      <c r="AH363" s="163"/>
      <c r="AI363" s="163"/>
      <c r="AJ363" s="163"/>
      <c r="AK363" s="163"/>
      <c r="AL363" s="163"/>
      <c r="AM363" s="163"/>
      <c r="AN363" s="163"/>
      <c r="AO363" s="163"/>
      <c r="AP363" s="163"/>
      <c r="AQ363" s="163"/>
      <c r="AR363" s="163"/>
      <c r="AS363" s="163"/>
      <c r="AT363" s="163"/>
      <c r="AU363" s="163"/>
      <c r="AV363" s="163"/>
      <c r="AW363" s="163"/>
      <c r="AX363" s="163"/>
      <c r="AY363" s="163"/>
      <c r="AZ363" s="163"/>
      <c r="BA363" s="163"/>
      <c r="BB363" s="163"/>
      <c r="BC363" s="174"/>
    </row>
    <row r="364" spans="1:55" ht="22.5" customHeight="1">
      <c r="A364" s="292" t="s">
        <v>499</v>
      </c>
      <c r="B364" s="287" t="s">
        <v>545</v>
      </c>
      <c r="C364" s="287" t="s">
        <v>298</v>
      </c>
      <c r="D364" s="150" t="s">
        <v>41</v>
      </c>
      <c r="E364" s="163">
        <f t="shared" ref="E364:E366" si="270">H364+K364+N364+Q364+T364+W364+Z364+AE364+AJ364+AO364+AT364+AY364</f>
        <v>4413.4189999999999</v>
      </c>
      <c r="F364" s="163">
        <f t="shared" ref="F364:F370" si="271">I364+L364+O364+R364+U364+X364+AA364+AF364+AK364+AP364+AU364+AZ364</f>
        <v>4413.4189999999999</v>
      </c>
      <c r="G364" s="163">
        <f t="shared" si="241"/>
        <v>100</v>
      </c>
      <c r="H364" s="163">
        <f>H365+H366+H367+H369+H370</f>
        <v>0</v>
      </c>
      <c r="I364" s="163">
        <f t="shared" ref="I364:BA364" si="272">I365+I366+I367+I369+I370</f>
        <v>0</v>
      </c>
      <c r="J364" s="163">
        <f t="shared" si="272"/>
        <v>0</v>
      </c>
      <c r="K364" s="163">
        <f t="shared" si="272"/>
        <v>0</v>
      </c>
      <c r="L364" s="163">
        <f t="shared" si="272"/>
        <v>0</v>
      </c>
      <c r="M364" s="163">
        <f t="shared" si="272"/>
        <v>0</v>
      </c>
      <c r="N364" s="163">
        <f t="shared" si="272"/>
        <v>0</v>
      </c>
      <c r="O364" s="163">
        <f t="shared" si="272"/>
        <v>0</v>
      </c>
      <c r="P364" s="163">
        <f t="shared" si="272"/>
        <v>0</v>
      </c>
      <c r="Q364" s="163">
        <f t="shared" si="272"/>
        <v>0</v>
      </c>
      <c r="R364" s="163">
        <f t="shared" si="272"/>
        <v>0</v>
      </c>
      <c r="S364" s="163">
        <f t="shared" si="272"/>
        <v>0</v>
      </c>
      <c r="T364" s="163">
        <f t="shared" si="272"/>
        <v>0</v>
      </c>
      <c r="U364" s="163">
        <f t="shared" si="272"/>
        <v>0</v>
      </c>
      <c r="V364" s="163">
        <f t="shared" si="272"/>
        <v>0</v>
      </c>
      <c r="W364" s="163">
        <f t="shared" si="272"/>
        <v>0</v>
      </c>
      <c r="X364" s="163">
        <f t="shared" si="272"/>
        <v>0</v>
      </c>
      <c r="Y364" s="163">
        <f t="shared" si="272"/>
        <v>0</v>
      </c>
      <c r="Z364" s="163">
        <f t="shared" si="272"/>
        <v>0</v>
      </c>
      <c r="AA364" s="163">
        <f t="shared" si="272"/>
        <v>0</v>
      </c>
      <c r="AB364" s="163">
        <f t="shared" si="272"/>
        <v>0</v>
      </c>
      <c r="AC364" s="163">
        <f t="shared" si="272"/>
        <v>0</v>
      </c>
      <c r="AD364" s="163">
        <f t="shared" si="272"/>
        <v>0</v>
      </c>
      <c r="AE364" s="163">
        <f t="shared" si="272"/>
        <v>4413.4189999999999</v>
      </c>
      <c r="AF364" s="163">
        <f t="shared" si="272"/>
        <v>4413.4189999999999</v>
      </c>
      <c r="AG364" s="163">
        <f t="shared" si="272"/>
        <v>0</v>
      </c>
      <c r="AH364" s="163">
        <f t="shared" si="272"/>
        <v>0</v>
      </c>
      <c r="AI364" s="163">
        <f t="shared" si="272"/>
        <v>0</v>
      </c>
      <c r="AJ364" s="163">
        <f t="shared" si="272"/>
        <v>0</v>
      </c>
      <c r="AK364" s="163">
        <f t="shared" si="272"/>
        <v>0</v>
      </c>
      <c r="AL364" s="163">
        <f t="shared" si="272"/>
        <v>0</v>
      </c>
      <c r="AM364" s="163">
        <f t="shared" si="272"/>
        <v>0</v>
      </c>
      <c r="AN364" s="163">
        <f t="shared" si="272"/>
        <v>0</v>
      </c>
      <c r="AO364" s="163">
        <f t="shared" si="272"/>
        <v>0</v>
      </c>
      <c r="AP364" s="163">
        <f t="shared" si="272"/>
        <v>0</v>
      </c>
      <c r="AQ364" s="163">
        <f t="shared" si="272"/>
        <v>0</v>
      </c>
      <c r="AR364" s="163">
        <f t="shared" si="272"/>
        <v>0</v>
      </c>
      <c r="AS364" s="163">
        <f t="shared" si="272"/>
        <v>0</v>
      </c>
      <c r="AT364" s="163">
        <f t="shared" si="272"/>
        <v>0</v>
      </c>
      <c r="AU364" s="163">
        <f t="shared" si="272"/>
        <v>0</v>
      </c>
      <c r="AV364" s="163">
        <f t="shared" si="272"/>
        <v>0</v>
      </c>
      <c r="AW364" s="163">
        <f t="shared" si="272"/>
        <v>0</v>
      </c>
      <c r="AX364" s="163">
        <f t="shared" si="272"/>
        <v>0</v>
      </c>
      <c r="AY364" s="163">
        <f t="shared" si="272"/>
        <v>0</v>
      </c>
      <c r="AZ364" s="163">
        <f t="shared" si="272"/>
        <v>0</v>
      </c>
      <c r="BA364" s="163">
        <f t="shared" si="272"/>
        <v>0</v>
      </c>
      <c r="BB364" s="163"/>
      <c r="BC364" s="174"/>
    </row>
    <row r="365" spans="1:55" ht="32.25" customHeight="1">
      <c r="A365" s="293"/>
      <c r="B365" s="287"/>
      <c r="C365" s="287"/>
      <c r="D365" s="148" t="s">
        <v>37</v>
      </c>
      <c r="E365" s="163">
        <f t="shared" si="270"/>
        <v>0</v>
      </c>
      <c r="F365" s="163">
        <f t="shared" si="271"/>
        <v>0</v>
      </c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  <c r="AA365" s="163"/>
      <c r="AB365" s="163"/>
      <c r="AC365" s="163"/>
      <c r="AD365" s="163"/>
      <c r="AE365" s="163"/>
      <c r="AF365" s="163"/>
      <c r="AG365" s="163"/>
      <c r="AH365" s="163"/>
      <c r="AI365" s="163"/>
      <c r="AJ365" s="163"/>
      <c r="AK365" s="163"/>
      <c r="AL365" s="163"/>
      <c r="AM365" s="163"/>
      <c r="AN365" s="163"/>
      <c r="AO365" s="163"/>
      <c r="AP365" s="163"/>
      <c r="AQ365" s="163"/>
      <c r="AR365" s="163"/>
      <c r="AS365" s="163"/>
      <c r="AT365" s="163"/>
      <c r="AU365" s="163"/>
      <c r="AV365" s="163"/>
      <c r="AW365" s="163"/>
      <c r="AX365" s="163"/>
      <c r="AY365" s="163"/>
      <c r="AZ365" s="163"/>
      <c r="BA365" s="163"/>
      <c r="BB365" s="163"/>
      <c r="BC365" s="174"/>
    </row>
    <row r="366" spans="1:55" ht="50.25" customHeight="1">
      <c r="A366" s="293"/>
      <c r="B366" s="287"/>
      <c r="C366" s="287"/>
      <c r="D366" s="172" t="s">
        <v>2</v>
      </c>
      <c r="E366" s="163">
        <f t="shared" si="270"/>
        <v>0</v>
      </c>
      <c r="F366" s="163">
        <f t="shared" si="271"/>
        <v>0</v>
      </c>
      <c r="G366" s="163" t="e">
        <f t="shared" si="241"/>
        <v>#DIV/0!</v>
      </c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  <c r="AA366" s="163"/>
      <c r="AB366" s="163"/>
      <c r="AC366" s="163"/>
      <c r="AD366" s="163"/>
      <c r="AE366" s="163"/>
      <c r="AF366" s="163"/>
      <c r="AG366" s="163"/>
      <c r="AH366" s="163"/>
      <c r="AI366" s="163"/>
      <c r="AJ366" s="163"/>
      <c r="AK366" s="163"/>
      <c r="AL366" s="163"/>
      <c r="AM366" s="163"/>
      <c r="AN366" s="163"/>
      <c r="AO366" s="163"/>
      <c r="AP366" s="163"/>
      <c r="AQ366" s="163"/>
      <c r="AR366" s="163"/>
      <c r="AS366" s="163"/>
      <c r="AT366" s="163"/>
      <c r="AU366" s="163"/>
      <c r="AV366" s="163"/>
      <c r="AW366" s="163"/>
      <c r="AX366" s="163"/>
      <c r="AY366" s="163"/>
      <c r="AZ366" s="163"/>
      <c r="BA366" s="163"/>
      <c r="BB366" s="163"/>
      <c r="BC366" s="174"/>
    </row>
    <row r="367" spans="1:55" ht="22.5" customHeight="1">
      <c r="A367" s="293"/>
      <c r="B367" s="287"/>
      <c r="C367" s="287"/>
      <c r="D367" s="224" t="s">
        <v>268</v>
      </c>
      <c r="E367" s="163">
        <f>H367+K367+N367+Q367+T367+W367+Z367+AE367+AJ367+AO367+AT367+AY367</f>
        <v>4413.4189999999999</v>
      </c>
      <c r="F367" s="163">
        <f t="shared" si="271"/>
        <v>4413.4189999999999</v>
      </c>
      <c r="G367" s="163">
        <f t="shared" si="241"/>
        <v>100</v>
      </c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  <c r="AA367" s="163"/>
      <c r="AB367" s="163"/>
      <c r="AC367" s="163"/>
      <c r="AD367" s="163"/>
      <c r="AE367" s="163">
        <v>4413.4189999999999</v>
      </c>
      <c r="AF367" s="163">
        <v>4413.4189999999999</v>
      </c>
      <c r="AG367" s="163"/>
      <c r="AH367" s="163"/>
      <c r="AI367" s="163"/>
      <c r="AJ367" s="163"/>
      <c r="AK367" s="163"/>
      <c r="AL367" s="163"/>
      <c r="AM367" s="163"/>
      <c r="AN367" s="163"/>
      <c r="AO367" s="163"/>
      <c r="AP367" s="163"/>
      <c r="AQ367" s="163"/>
      <c r="AR367" s="163"/>
      <c r="AS367" s="163"/>
      <c r="AT367" s="163"/>
      <c r="AU367" s="163"/>
      <c r="AV367" s="163"/>
      <c r="AW367" s="163"/>
      <c r="AX367" s="163"/>
      <c r="AY367" s="163"/>
      <c r="AZ367" s="163"/>
      <c r="BA367" s="163"/>
      <c r="BB367" s="163"/>
      <c r="BC367" s="174"/>
    </row>
    <row r="368" spans="1:55" ht="82.5" customHeight="1">
      <c r="A368" s="293"/>
      <c r="B368" s="287"/>
      <c r="C368" s="287"/>
      <c r="D368" s="224" t="s">
        <v>274</v>
      </c>
      <c r="E368" s="163">
        <f t="shared" ref="E368:E370" si="273">H368+K368+N368+Q368+T368+W368+Z368+AE368+AJ368+AO368+AT368+AY368</f>
        <v>4413.4189999999999</v>
      </c>
      <c r="F368" s="163">
        <f t="shared" si="271"/>
        <v>4413.4189999999999</v>
      </c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>
        <v>4413.4189999999999</v>
      </c>
      <c r="AP368" s="163">
        <v>4413.4189999999999</v>
      </c>
      <c r="AQ368" s="163"/>
      <c r="AR368" s="163"/>
      <c r="AS368" s="163"/>
      <c r="AT368" s="163"/>
      <c r="AU368" s="163"/>
      <c r="AV368" s="163"/>
      <c r="AW368" s="163"/>
      <c r="AX368" s="163"/>
      <c r="AY368" s="163"/>
      <c r="AZ368" s="163"/>
      <c r="BA368" s="163"/>
      <c r="BB368" s="163"/>
      <c r="BC368" s="174"/>
    </row>
    <row r="369" spans="1:55" ht="22.5" customHeight="1">
      <c r="A369" s="293"/>
      <c r="B369" s="287"/>
      <c r="C369" s="287"/>
      <c r="D369" s="224" t="s">
        <v>269</v>
      </c>
      <c r="E369" s="163">
        <f t="shared" si="273"/>
        <v>0</v>
      </c>
      <c r="F369" s="163">
        <f t="shared" si="271"/>
        <v>0</v>
      </c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  <c r="AA369" s="163"/>
      <c r="AB369" s="163"/>
      <c r="AC369" s="163"/>
      <c r="AD369" s="163"/>
      <c r="AE369" s="163"/>
      <c r="AF369" s="163"/>
      <c r="AG369" s="163"/>
      <c r="AH369" s="163"/>
      <c r="AI369" s="163"/>
      <c r="AJ369" s="163"/>
      <c r="AK369" s="163"/>
      <c r="AL369" s="163"/>
      <c r="AM369" s="163"/>
      <c r="AN369" s="163"/>
      <c r="AO369" s="163"/>
      <c r="AP369" s="163"/>
      <c r="AQ369" s="163"/>
      <c r="AR369" s="163"/>
      <c r="AS369" s="163"/>
      <c r="AT369" s="163"/>
      <c r="AU369" s="163"/>
      <c r="AV369" s="163"/>
      <c r="AW369" s="163"/>
      <c r="AX369" s="163"/>
      <c r="AY369" s="163"/>
      <c r="AZ369" s="163"/>
      <c r="BA369" s="163"/>
      <c r="BB369" s="163"/>
      <c r="BC369" s="174"/>
    </row>
    <row r="370" spans="1:55" ht="31.2">
      <c r="A370" s="294"/>
      <c r="B370" s="287"/>
      <c r="C370" s="287"/>
      <c r="D370" s="228" t="s">
        <v>43</v>
      </c>
      <c r="E370" s="163">
        <f t="shared" si="273"/>
        <v>0</v>
      </c>
      <c r="F370" s="163">
        <f t="shared" si="271"/>
        <v>0</v>
      </c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3"/>
      <c r="AT370" s="163"/>
      <c r="AU370" s="163"/>
      <c r="AV370" s="163"/>
      <c r="AW370" s="163"/>
      <c r="AX370" s="163"/>
      <c r="AY370" s="163"/>
      <c r="AZ370" s="163"/>
      <c r="BA370" s="163"/>
      <c r="BB370" s="163"/>
      <c r="BC370" s="174"/>
    </row>
    <row r="371" spans="1:55" ht="22.5" customHeight="1">
      <c r="A371" s="292" t="s">
        <v>584</v>
      </c>
      <c r="B371" s="287" t="s">
        <v>546</v>
      </c>
      <c r="C371" s="287" t="s">
        <v>298</v>
      </c>
      <c r="D371" s="150" t="s">
        <v>41</v>
      </c>
      <c r="E371" s="163">
        <f t="shared" ref="E371:E373" si="274">H371+K371+N371+Q371+T371+W371+Z371+AE371+AJ371+AO371+AT371+AY371</f>
        <v>678.91600000000005</v>
      </c>
      <c r="F371" s="163">
        <f t="shared" ref="F371:F377" si="275">I371+L371+O371+R371+U371+X371+AA371+AF371+AK371+AP371+AU371+AZ371</f>
        <v>678.91600000000005</v>
      </c>
      <c r="G371" s="163">
        <f t="shared" si="241"/>
        <v>100</v>
      </c>
      <c r="H371" s="163">
        <f>H372+H373+H374+H376+H377</f>
        <v>0</v>
      </c>
      <c r="I371" s="163">
        <f t="shared" ref="I371:BA371" si="276">I372+I373+I374+I376+I377</f>
        <v>0</v>
      </c>
      <c r="J371" s="163">
        <f t="shared" si="276"/>
        <v>0</v>
      </c>
      <c r="K371" s="163">
        <f t="shared" si="276"/>
        <v>0</v>
      </c>
      <c r="L371" s="163">
        <f t="shared" si="276"/>
        <v>0</v>
      </c>
      <c r="M371" s="163">
        <f t="shared" si="276"/>
        <v>0</v>
      </c>
      <c r="N371" s="163">
        <f t="shared" si="276"/>
        <v>0</v>
      </c>
      <c r="O371" s="163">
        <f t="shared" si="276"/>
        <v>0</v>
      </c>
      <c r="P371" s="163">
        <f t="shared" si="276"/>
        <v>0</v>
      </c>
      <c r="Q371" s="163">
        <f t="shared" si="276"/>
        <v>0</v>
      </c>
      <c r="R371" s="163">
        <f t="shared" si="276"/>
        <v>0</v>
      </c>
      <c r="S371" s="163">
        <f t="shared" si="276"/>
        <v>0</v>
      </c>
      <c r="T371" s="163">
        <f t="shared" si="276"/>
        <v>0</v>
      </c>
      <c r="U371" s="163">
        <f t="shared" si="276"/>
        <v>0</v>
      </c>
      <c r="V371" s="163">
        <f t="shared" si="276"/>
        <v>0</v>
      </c>
      <c r="W371" s="163">
        <f t="shared" si="276"/>
        <v>0</v>
      </c>
      <c r="X371" s="163">
        <f t="shared" si="276"/>
        <v>0</v>
      </c>
      <c r="Y371" s="163">
        <f t="shared" si="276"/>
        <v>0</v>
      </c>
      <c r="Z371" s="163">
        <f t="shared" si="276"/>
        <v>0</v>
      </c>
      <c r="AA371" s="163">
        <f t="shared" si="276"/>
        <v>0</v>
      </c>
      <c r="AB371" s="163">
        <f t="shared" si="276"/>
        <v>0</v>
      </c>
      <c r="AC371" s="163">
        <f t="shared" si="276"/>
        <v>0</v>
      </c>
      <c r="AD371" s="163">
        <f t="shared" si="276"/>
        <v>0</v>
      </c>
      <c r="AE371" s="163">
        <f t="shared" si="276"/>
        <v>678.91600000000005</v>
      </c>
      <c r="AF371" s="163">
        <f t="shared" si="276"/>
        <v>678.91600000000005</v>
      </c>
      <c r="AG371" s="163">
        <f t="shared" si="276"/>
        <v>0</v>
      </c>
      <c r="AH371" s="163">
        <f t="shared" si="276"/>
        <v>0</v>
      </c>
      <c r="AI371" s="163">
        <f t="shared" si="276"/>
        <v>0</v>
      </c>
      <c r="AJ371" s="163">
        <f t="shared" si="276"/>
        <v>0</v>
      </c>
      <c r="AK371" s="163">
        <f t="shared" si="276"/>
        <v>0</v>
      </c>
      <c r="AL371" s="163">
        <f t="shared" si="276"/>
        <v>0</v>
      </c>
      <c r="AM371" s="163">
        <f t="shared" si="276"/>
        <v>0</v>
      </c>
      <c r="AN371" s="163">
        <f t="shared" si="276"/>
        <v>0</v>
      </c>
      <c r="AO371" s="163">
        <f t="shared" si="276"/>
        <v>0</v>
      </c>
      <c r="AP371" s="163">
        <f t="shared" si="276"/>
        <v>0</v>
      </c>
      <c r="AQ371" s="163">
        <f t="shared" si="276"/>
        <v>0</v>
      </c>
      <c r="AR371" s="163">
        <f t="shared" si="276"/>
        <v>0</v>
      </c>
      <c r="AS371" s="163">
        <f t="shared" si="276"/>
        <v>0</v>
      </c>
      <c r="AT371" s="163">
        <f t="shared" si="276"/>
        <v>0</v>
      </c>
      <c r="AU371" s="163">
        <f t="shared" si="276"/>
        <v>0</v>
      </c>
      <c r="AV371" s="163">
        <f t="shared" si="276"/>
        <v>0</v>
      </c>
      <c r="AW371" s="163">
        <f t="shared" si="276"/>
        <v>0</v>
      </c>
      <c r="AX371" s="163">
        <f t="shared" si="276"/>
        <v>0</v>
      </c>
      <c r="AY371" s="163">
        <f t="shared" si="276"/>
        <v>0</v>
      </c>
      <c r="AZ371" s="163">
        <f t="shared" si="276"/>
        <v>0</v>
      </c>
      <c r="BA371" s="163">
        <f t="shared" si="276"/>
        <v>0</v>
      </c>
      <c r="BB371" s="163"/>
      <c r="BC371" s="174"/>
    </row>
    <row r="372" spans="1:55" ht="32.25" customHeight="1">
      <c r="A372" s="293"/>
      <c r="B372" s="287"/>
      <c r="C372" s="287"/>
      <c r="D372" s="148" t="s">
        <v>37</v>
      </c>
      <c r="E372" s="163">
        <f t="shared" si="274"/>
        <v>0</v>
      </c>
      <c r="F372" s="163">
        <f t="shared" si="275"/>
        <v>0</v>
      </c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  <c r="AP372" s="163"/>
      <c r="AQ372" s="163"/>
      <c r="AR372" s="163"/>
      <c r="AS372" s="163"/>
      <c r="AT372" s="163"/>
      <c r="AU372" s="163"/>
      <c r="AV372" s="163"/>
      <c r="AW372" s="163"/>
      <c r="AX372" s="163"/>
      <c r="AY372" s="163"/>
      <c r="AZ372" s="163"/>
      <c r="BA372" s="163"/>
      <c r="BB372" s="163"/>
      <c r="BC372" s="174"/>
    </row>
    <row r="373" spans="1:55" ht="50.25" customHeight="1">
      <c r="A373" s="293"/>
      <c r="B373" s="287"/>
      <c r="C373" s="287"/>
      <c r="D373" s="172" t="s">
        <v>2</v>
      </c>
      <c r="E373" s="163">
        <f t="shared" si="274"/>
        <v>0</v>
      </c>
      <c r="F373" s="163">
        <f t="shared" si="275"/>
        <v>0</v>
      </c>
      <c r="G373" s="163" t="e">
        <f t="shared" si="241"/>
        <v>#DIV/0!</v>
      </c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  <c r="AP373" s="163"/>
      <c r="AQ373" s="163"/>
      <c r="AR373" s="163"/>
      <c r="AS373" s="163"/>
      <c r="AT373" s="163"/>
      <c r="AU373" s="163"/>
      <c r="AV373" s="163"/>
      <c r="AW373" s="163"/>
      <c r="AX373" s="163"/>
      <c r="AY373" s="163"/>
      <c r="AZ373" s="163"/>
      <c r="BA373" s="163"/>
      <c r="BB373" s="163"/>
      <c r="BC373" s="174"/>
    </row>
    <row r="374" spans="1:55" ht="22.5" customHeight="1">
      <c r="A374" s="293"/>
      <c r="B374" s="287"/>
      <c r="C374" s="287"/>
      <c r="D374" s="224" t="s">
        <v>268</v>
      </c>
      <c r="E374" s="163">
        <f>H374+K374+N374+Q374+T374+W374+Z374+AE374+AJ374+AO374+AT374+AY374</f>
        <v>678.91600000000005</v>
      </c>
      <c r="F374" s="163">
        <f t="shared" si="275"/>
        <v>678.91600000000005</v>
      </c>
      <c r="G374" s="163">
        <f t="shared" si="241"/>
        <v>100</v>
      </c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>
        <v>678.91600000000005</v>
      </c>
      <c r="AF374" s="163">
        <v>678.91600000000005</v>
      </c>
      <c r="AG374" s="163"/>
      <c r="AH374" s="163"/>
      <c r="AI374" s="163"/>
      <c r="AJ374" s="163"/>
      <c r="AK374" s="163"/>
      <c r="AL374" s="163"/>
      <c r="AM374" s="163"/>
      <c r="AN374" s="163"/>
      <c r="AO374" s="163"/>
      <c r="AP374" s="163"/>
      <c r="AQ374" s="163"/>
      <c r="AR374" s="163"/>
      <c r="AS374" s="163"/>
      <c r="AT374" s="163"/>
      <c r="AU374" s="163"/>
      <c r="AV374" s="163"/>
      <c r="AW374" s="163"/>
      <c r="AX374" s="163"/>
      <c r="AY374" s="163"/>
      <c r="AZ374" s="163"/>
      <c r="BA374" s="163"/>
      <c r="BB374" s="163"/>
      <c r="BC374" s="174"/>
    </row>
    <row r="375" spans="1:55" ht="82.5" customHeight="1">
      <c r="A375" s="293"/>
      <c r="B375" s="287"/>
      <c r="C375" s="287"/>
      <c r="D375" s="224" t="s">
        <v>274</v>
      </c>
      <c r="E375" s="163">
        <f t="shared" ref="E375:E377" si="277">H375+K375+N375+Q375+T375+W375+Z375+AE375+AJ375+AO375+AT375+AY375</f>
        <v>678.91600000000005</v>
      </c>
      <c r="F375" s="163">
        <f t="shared" si="275"/>
        <v>678.91600000000005</v>
      </c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  <c r="AA375" s="163"/>
      <c r="AB375" s="163"/>
      <c r="AC375" s="163"/>
      <c r="AD375" s="163"/>
      <c r="AE375" s="163"/>
      <c r="AF375" s="163"/>
      <c r="AG375" s="163"/>
      <c r="AH375" s="163"/>
      <c r="AI375" s="163"/>
      <c r="AJ375" s="163"/>
      <c r="AK375" s="163"/>
      <c r="AL375" s="163"/>
      <c r="AM375" s="163"/>
      <c r="AN375" s="163"/>
      <c r="AO375" s="163">
        <v>678.91600000000005</v>
      </c>
      <c r="AP375" s="163">
        <v>678.91600000000005</v>
      </c>
      <c r="AQ375" s="163"/>
      <c r="AR375" s="163"/>
      <c r="AS375" s="163"/>
      <c r="AT375" s="163"/>
      <c r="AU375" s="163"/>
      <c r="AV375" s="163"/>
      <c r="AW375" s="163"/>
      <c r="AX375" s="163"/>
      <c r="AY375" s="163"/>
      <c r="AZ375" s="163"/>
      <c r="BA375" s="163"/>
      <c r="BB375" s="163"/>
      <c r="BC375" s="174"/>
    </row>
    <row r="376" spans="1:55" ht="22.5" customHeight="1">
      <c r="A376" s="293"/>
      <c r="B376" s="287"/>
      <c r="C376" s="287"/>
      <c r="D376" s="224" t="s">
        <v>269</v>
      </c>
      <c r="E376" s="163">
        <f t="shared" si="277"/>
        <v>0</v>
      </c>
      <c r="F376" s="163">
        <f t="shared" si="275"/>
        <v>0</v>
      </c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  <c r="AP376" s="163"/>
      <c r="AQ376" s="163"/>
      <c r="AR376" s="163"/>
      <c r="AS376" s="163"/>
      <c r="AT376" s="163"/>
      <c r="AU376" s="163"/>
      <c r="AV376" s="163"/>
      <c r="AW376" s="163"/>
      <c r="AX376" s="163"/>
      <c r="AY376" s="163"/>
      <c r="AZ376" s="163"/>
      <c r="BA376" s="163"/>
      <c r="BB376" s="163"/>
      <c r="BC376" s="174"/>
    </row>
    <row r="377" spans="1:55" ht="31.2">
      <c r="A377" s="294"/>
      <c r="B377" s="287"/>
      <c r="C377" s="287"/>
      <c r="D377" s="228" t="s">
        <v>43</v>
      </c>
      <c r="E377" s="163">
        <f t="shared" si="277"/>
        <v>0</v>
      </c>
      <c r="F377" s="163">
        <f t="shared" si="275"/>
        <v>0</v>
      </c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  <c r="AP377" s="163"/>
      <c r="AQ377" s="163"/>
      <c r="AR377" s="163"/>
      <c r="AS377" s="163"/>
      <c r="AT377" s="163"/>
      <c r="AU377" s="163"/>
      <c r="AV377" s="163"/>
      <c r="AW377" s="163"/>
      <c r="AX377" s="163"/>
      <c r="AY377" s="163"/>
      <c r="AZ377" s="163"/>
      <c r="BA377" s="163"/>
      <c r="BB377" s="163"/>
      <c r="BC377" s="174"/>
    </row>
    <row r="378" spans="1:55" ht="22.5" customHeight="1">
      <c r="A378" s="292" t="s">
        <v>610</v>
      </c>
      <c r="B378" s="287" t="s">
        <v>547</v>
      </c>
      <c r="C378" s="287" t="s">
        <v>298</v>
      </c>
      <c r="D378" s="150" t="s">
        <v>41</v>
      </c>
      <c r="E378" s="163">
        <f t="shared" ref="E378:E380" si="278">H378+K378+N378+Q378+T378+W378+Z378+AE378+AJ378+AO378+AT378+AY378</f>
        <v>858.02599999999995</v>
      </c>
      <c r="F378" s="163">
        <f t="shared" ref="F378:F384" si="279">I378+L378+O378+R378+U378+X378+AA378+AF378+AK378+AP378+AU378+AZ378</f>
        <v>858.02599999999995</v>
      </c>
      <c r="G378" s="163">
        <f t="shared" si="241"/>
        <v>100</v>
      </c>
      <c r="H378" s="163">
        <f>H379+H380+H381+H383+H384</f>
        <v>0</v>
      </c>
      <c r="I378" s="163">
        <f t="shared" ref="I378:BA378" si="280">I379+I380+I381+I383+I384</f>
        <v>0</v>
      </c>
      <c r="J378" s="163">
        <f t="shared" si="280"/>
        <v>0</v>
      </c>
      <c r="K378" s="163">
        <f t="shared" si="280"/>
        <v>0</v>
      </c>
      <c r="L378" s="163">
        <f t="shared" si="280"/>
        <v>0</v>
      </c>
      <c r="M378" s="163">
        <f t="shared" si="280"/>
        <v>0</v>
      </c>
      <c r="N378" s="163">
        <f t="shared" si="280"/>
        <v>0</v>
      </c>
      <c r="O378" s="163">
        <f t="shared" si="280"/>
        <v>0</v>
      </c>
      <c r="P378" s="163">
        <f t="shared" si="280"/>
        <v>0</v>
      </c>
      <c r="Q378" s="163">
        <f t="shared" si="280"/>
        <v>0</v>
      </c>
      <c r="R378" s="163">
        <f t="shared" si="280"/>
        <v>0</v>
      </c>
      <c r="S378" s="163">
        <f t="shared" si="280"/>
        <v>0</v>
      </c>
      <c r="T378" s="163">
        <f t="shared" si="280"/>
        <v>0</v>
      </c>
      <c r="U378" s="163">
        <f t="shared" si="280"/>
        <v>0</v>
      </c>
      <c r="V378" s="163">
        <f t="shared" si="280"/>
        <v>0</v>
      </c>
      <c r="W378" s="163">
        <f t="shared" si="280"/>
        <v>0</v>
      </c>
      <c r="X378" s="163">
        <f t="shared" si="280"/>
        <v>0</v>
      </c>
      <c r="Y378" s="163">
        <f t="shared" si="280"/>
        <v>0</v>
      </c>
      <c r="Z378" s="163">
        <f t="shared" si="280"/>
        <v>0</v>
      </c>
      <c r="AA378" s="163">
        <f t="shared" si="280"/>
        <v>0</v>
      </c>
      <c r="AB378" s="163">
        <f t="shared" si="280"/>
        <v>0</v>
      </c>
      <c r="AC378" s="163">
        <f t="shared" si="280"/>
        <v>0</v>
      </c>
      <c r="AD378" s="163">
        <f t="shared" si="280"/>
        <v>0</v>
      </c>
      <c r="AE378" s="163">
        <f t="shared" si="280"/>
        <v>858.02599999999995</v>
      </c>
      <c r="AF378" s="163">
        <f t="shared" si="280"/>
        <v>858.02599999999995</v>
      </c>
      <c r="AG378" s="163">
        <f t="shared" si="280"/>
        <v>0</v>
      </c>
      <c r="AH378" s="163">
        <f t="shared" si="280"/>
        <v>0</v>
      </c>
      <c r="AI378" s="163">
        <f t="shared" si="280"/>
        <v>0</v>
      </c>
      <c r="AJ378" s="163">
        <f t="shared" si="280"/>
        <v>0</v>
      </c>
      <c r="AK378" s="163">
        <f t="shared" si="280"/>
        <v>0</v>
      </c>
      <c r="AL378" s="163">
        <f t="shared" si="280"/>
        <v>0</v>
      </c>
      <c r="AM378" s="163">
        <f t="shared" si="280"/>
        <v>0</v>
      </c>
      <c r="AN378" s="163">
        <f t="shared" si="280"/>
        <v>0</v>
      </c>
      <c r="AO378" s="163">
        <f t="shared" si="280"/>
        <v>0</v>
      </c>
      <c r="AP378" s="163">
        <f t="shared" si="280"/>
        <v>0</v>
      </c>
      <c r="AQ378" s="163">
        <f t="shared" si="280"/>
        <v>0</v>
      </c>
      <c r="AR378" s="163">
        <f t="shared" si="280"/>
        <v>0</v>
      </c>
      <c r="AS378" s="163">
        <f t="shared" si="280"/>
        <v>0</v>
      </c>
      <c r="AT378" s="163">
        <f t="shared" si="280"/>
        <v>0</v>
      </c>
      <c r="AU378" s="163">
        <f t="shared" si="280"/>
        <v>0</v>
      </c>
      <c r="AV378" s="163">
        <f t="shared" si="280"/>
        <v>0</v>
      </c>
      <c r="AW378" s="163">
        <f t="shared" si="280"/>
        <v>0</v>
      </c>
      <c r="AX378" s="163">
        <f t="shared" si="280"/>
        <v>0</v>
      </c>
      <c r="AY378" s="163">
        <f t="shared" si="280"/>
        <v>0</v>
      </c>
      <c r="AZ378" s="163">
        <f t="shared" si="280"/>
        <v>0</v>
      </c>
      <c r="BA378" s="163">
        <f t="shared" si="280"/>
        <v>0</v>
      </c>
      <c r="BB378" s="163"/>
      <c r="BC378" s="174"/>
    </row>
    <row r="379" spans="1:55" ht="32.25" customHeight="1">
      <c r="A379" s="293"/>
      <c r="B379" s="287"/>
      <c r="C379" s="287"/>
      <c r="D379" s="148" t="s">
        <v>37</v>
      </c>
      <c r="E379" s="163">
        <f t="shared" si="278"/>
        <v>0</v>
      </c>
      <c r="F379" s="163">
        <f t="shared" si="279"/>
        <v>0</v>
      </c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  <c r="AA379" s="163"/>
      <c r="AB379" s="163"/>
      <c r="AC379" s="163"/>
      <c r="AD379" s="163"/>
      <c r="AE379" s="163"/>
      <c r="AF379" s="163"/>
      <c r="AG379" s="163"/>
      <c r="AH379" s="163"/>
      <c r="AI379" s="163"/>
      <c r="AJ379" s="163"/>
      <c r="AK379" s="163"/>
      <c r="AL379" s="163"/>
      <c r="AM379" s="163"/>
      <c r="AN379" s="163"/>
      <c r="AO379" s="163"/>
      <c r="AP379" s="163"/>
      <c r="AQ379" s="163"/>
      <c r="AR379" s="163"/>
      <c r="AS379" s="163"/>
      <c r="AT379" s="163"/>
      <c r="AU379" s="163"/>
      <c r="AV379" s="163"/>
      <c r="AW379" s="163"/>
      <c r="AX379" s="163"/>
      <c r="AY379" s="163"/>
      <c r="AZ379" s="163"/>
      <c r="BA379" s="163"/>
      <c r="BB379" s="163"/>
      <c r="BC379" s="174"/>
    </row>
    <row r="380" spans="1:55" ht="50.25" customHeight="1">
      <c r="A380" s="293"/>
      <c r="B380" s="287"/>
      <c r="C380" s="287"/>
      <c r="D380" s="172" t="s">
        <v>2</v>
      </c>
      <c r="E380" s="163">
        <f t="shared" si="278"/>
        <v>0</v>
      </c>
      <c r="F380" s="163">
        <f t="shared" si="279"/>
        <v>0</v>
      </c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3"/>
      <c r="AB380" s="163"/>
      <c r="AC380" s="163"/>
      <c r="AD380" s="163"/>
      <c r="AE380" s="163"/>
      <c r="AF380" s="163"/>
      <c r="AG380" s="163"/>
      <c r="AH380" s="163"/>
      <c r="AI380" s="163"/>
      <c r="AJ380" s="163"/>
      <c r="AK380" s="163"/>
      <c r="AL380" s="163"/>
      <c r="AM380" s="163"/>
      <c r="AN380" s="163"/>
      <c r="AO380" s="163"/>
      <c r="AP380" s="163"/>
      <c r="AQ380" s="163"/>
      <c r="AR380" s="163"/>
      <c r="AS380" s="163"/>
      <c r="AT380" s="163"/>
      <c r="AU380" s="163"/>
      <c r="AV380" s="163"/>
      <c r="AW380" s="163"/>
      <c r="AX380" s="163"/>
      <c r="AY380" s="163"/>
      <c r="AZ380" s="163"/>
      <c r="BA380" s="163"/>
      <c r="BB380" s="163"/>
      <c r="BC380" s="174"/>
    </row>
    <row r="381" spans="1:55" ht="22.5" customHeight="1">
      <c r="A381" s="293"/>
      <c r="B381" s="287"/>
      <c r="C381" s="287"/>
      <c r="D381" s="224" t="s">
        <v>268</v>
      </c>
      <c r="E381" s="163">
        <f>H381+K381+N381+Q381+T381+W381+Z381+AE381+AJ381+AO381+AT381+AY381</f>
        <v>858.02599999999995</v>
      </c>
      <c r="F381" s="163">
        <f t="shared" si="279"/>
        <v>858.02599999999995</v>
      </c>
      <c r="G381" s="163">
        <f t="shared" ref="G381:G458" si="281">F381*100/E381</f>
        <v>100</v>
      </c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3"/>
      <c r="AB381" s="163"/>
      <c r="AC381" s="163"/>
      <c r="AD381" s="163"/>
      <c r="AE381" s="163">
        <v>858.02599999999995</v>
      </c>
      <c r="AF381" s="163">
        <v>858.02599999999995</v>
      </c>
      <c r="AG381" s="163"/>
      <c r="AH381" s="163"/>
      <c r="AI381" s="163"/>
      <c r="AJ381" s="163"/>
      <c r="AK381" s="163"/>
      <c r="AL381" s="163"/>
      <c r="AM381" s="163"/>
      <c r="AN381" s="163"/>
      <c r="AO381" s="163"/>
      <c r="AP381" s="163"/>
      <c r="AQ381" s="163"/>
      <c r="AR381" s="163"/>
      <c r="AS381" s="163"/>
      <c r="AT381" s="163"/>
      <c r="AU381" s="163"/>
      <c r="AV381" s="163"/>
      <c r="AW381" s="163"/>
      <c r="AX381" s="163"/>
      <c r="AY381" s="163"/>
      <c r="AZ381" s="163"/>
      <c r="BA381" s="163"/>
      <c r="BB381" s="163"/>
      <c r="BC381" s="174"/>
    </row>
    <row r="382" spans="1:55" ht="82.5" customHeight="1">
      <c r="A382" s="293"/>
      <c r="B382" s="287"/>
      <c r="C382" s="287"/>
      <c r="D382" s="224" t="s">
        <v>274</v>
      </c>
      <c r="E382" s="163">
        <f t="shared" ref="E382:E384" si="282">H382+K382+N382+Q382+T382+W382+Z382+AE382+AJ382+AO382+AT382+AY382</f>
        <v>858.02599999999995</v>
      </c>
      <c r="F382" s="163">
        <f t="shared" si="279"/>
        <v>858.02599999999995</v>
      </c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>
        <v>858.02599999999995</v>
      </c>
      <c r="AP382" s="163">
        <v>858.02599999999995</v>
      </c>
      <c r="AQ382" s="163"/>
      <c r="AR382" s="163"/>
      <c r="AS382" s="163"/>
      <c r="AT382" s="163"/>
      <c r="AU382" s="163"/>
      <c r="AV382" s="163"/>
      <c r="AW382" s="163"/>
      <c r="AX382" s="163"/>
      <c r="AY382" s="163"/>
      <c r="AZ382" s="163"/>
      <c r="BA382" s="163"/>
      <c r="BB382" s="163"/>
      <c r="BC382" s="174"/>
    </row>
    <row r="383" spans="1:55" ht="22.5" customHeight="1">
      <c r="A383" s="293"/>
      <c r="B383" s="287"/>
      <c r="C383" s="287"/>
      <c r="D383" s="224" t="s">
        <v>269</v>
      </c>
      <c r="E383" s="163">
        <f t="shared" si="282"/>
        <v>0</v>
      </c>
      <c r="F383" s="163">
        <f t="shared" si="279"/>
        <v>0</v>
      </c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3"/>
      <c r="AB383" s="163"/>
      <c r="AC383" s="163"/>
      <c r="AD383" s="163"/>
      <c r="AE383" s="163"/>
      <c r="AF383" s="163"/>
      <c r="AG383" s="163"/>
      <c r="AH383" s="163"/>
      <c r="AI383" s="163"/>
      <c r="AJ383" s="163"/>
      <c r="AK383" s="163"/>
      <c r="AL383" s="163"/>
      <c r="AM383" s="163"/>
      <c r="AN383" s="163"/>
      <c r="AO383" s="163"/>
      <c r="AP383" s="163"/>
      <c r="AQ383" s="163"/>
      <c r="AR383" s="163"/>
      <c r="AS383" s="163"/>
      <c r="AT383" s="163"/>
      <c r="AU383" s="163"/>
      <c r="AV383" s="163"/>
      <c r="AW383" s="163"/>
      <c r="AX383" s="163"/>
      <c r="AY383" s="163"/>
      <c r="AZ383" s="163"/>
      <c r="BA383" s="163"/>
      <c r="BB383" s="163"/>
      <c r="BC383" s="174"/>
    </row>
    <row r="384" spans="1:55" ht="31.2">
      <c r="A384" s="294"/>
      <c r="B384" s="287"/>
      <c r="C384" s="287"/>
      <c r="D384" s="228" t="s">
        <v>43</v>
      </c>
      <c r="E384" s="163">
        <f t="shared" si="282"/>
        <v>0</v>
      </c>
      <c r="F384" s="163">
        <f t="shared" si="279"/>
        <v>0</v>
      </c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63"/>
      <c r="AT384" s="163"/>
      <c r="AU384" s="163"/>
      <c r="AV384" s="163"/>
      <c r="AW384" s="163"/>
      <c r="AX384" s="163"/>
      <c r="AY384" s="163"/>
      <c r="AZ384" s="163"/>
      <c r="BA384" s="163"/>
      <c r="BB384" s="163"/>
      <c r="BC384" s="174"/>
    </row>
    <row r="385" spans="1:55" ht="22.5" customHeight="1">
      <c r="A385" s="292" t="s">
        <v>611</v>
      </c>
      <c r="B385" s="287" t="s">
        <v>554</v>
      </c>
      <c r="C385" s="287" t="s">
        <v>298</v>
      </c>
      <c r="D385" s="150" t="s">
        <v>41</v>
      </c>
      <c r="E385" s="163">
        <f t="shared" ref="E385:E387" si="283">H385+K385+N385+Q385+T385+W385+Z385+AE385+AJ385+AO385+AT385+AY385</f>
        <v>2099.2800000000002</v>
      </c>
      <c r="F385" s="163">
        <f t="shared" ref="F385:F391" si="284">I385+L385+O385+R385+U385+X385+AA385+AF385+AK385+AP385+AU385+AZ385</f>
        <v>2099.2800000000002</v>
      </c>
      <c r="G385" s="163">
        <f t="shared" si="281"/>
        <v>100</v>
      </c>
      <c r="H385" s="163">
        <f>H386+H387+H388+H390+H391</f>
        <v>0</v>
      </c>
      <c r="I385" s="163">
        <f t="shared" ref="I385:BA385" si="285">I386+I387+I388+I390+I391</f>
        <v>0</v>
      </c>
      <c r="J385" s="163">
        <f t="shared" si="285"/>
        <v>0</v>
      </c>
      <c r="K385" s="163">
        <f t="shared" si="285"/>
        <v>0</v>
      </c>
      <c r="L385" s="163">
        <f t="shared" si="285"/>
        <v>0</v>
      </c>
      <c r="M385" s="163">
        <f t="shared" si="285"/>
        <v>0</v>
      </c>
      <c r="N385" s="163">
        <f t="shared" si="285"/>
        <v>0</v>
      </c>
      <c r="O385" s="163">
        <f t="shared" si="285"/>
        <v>0</v>
      </c>
      <c r="P385" s="163">
        <f t="shared" si="285"/>
        <v>0</v>
      </c>
      <c r="Q385" s="163">
        <f t="shared" si="285"/>
        <v>0</v>
      </c>
      <c r="R385" s="163">
        <f t="shared" si="285"/>
        <v>0</v>
      </c>
      <c r="S385" s="163">
        <f t="shared" si="285"/>
        <v>0</v>
      </c>
      <c r="T385" s="163">
        <f t="shared" si="285"/>
        <v>0</v>
      </c>
      <c r="U385" s="163">
        <f t="shared" si="285"/>
        <v>0</v>
      </c>
      <c r="V385" s="163">
        <f t="shared" si="285"/>
        <v>0</v>
      </c>
      <c r="W385" s="163">
        <f t="shared" si="285"/>
        <v>0</v>
      </c>
      <c r="X385" s="163">
        <f t="shared" si="285"/>
        <v>0</v>
      </c>
      <c r="Y385" s="163">
        <f t="shared" si="285"/>
        <v>0</v>
      </c>
      <c r="Z385" s="163">
        <f t="shared" si="285"/>
        <v>0</v>
      </c>
      <c r="AA385" s="163">
        <f t="shared" si="285"/>
        <v>0</v>
      </c>
      <c r="AB385" s="163">
        <f t="shared" si="285"/>
        <v>0</v>
      </c>
      <c r="AC385" s="163">
        <f t="shared" si="285"/>
        <v>0</v>
      </c>
      <c r="AD385" s="163">
        <f t="shared" si="285"/>
        <v>0</v>
      </c>
      <c r="AE385" s="163">
        <f t="shared" si="285"/>
        <v>2099.2800000000002</v>
      </c>
      <c r="AF385" s="163">
        <f t="shared" si="285"/>
        <v>2099.2800000000002</v>
      </c>
      <c r="AG385" s="163">
        <f t="shared" si="285"/>
        <v>0</v>
      </c>
      <c r="AH385" s="163">
        <f t="shared" si="285"/>
        <v>0</v>
      </c>
      <c r="AI385" s="163">
        <f t="shared" si="285"/>
        <v>0</v>
      </c>
      <c r="AJ385" s="163">
        <f t="shared" si="285"/>
        <v>0</v>
      </c>
      <c r="AK385" s="163">
        <f t="shared" si="285"/>
        <v>0</v>
      </c>
      <c r="AL385" s="163">
        <f t="shared" si="285"/>
        <v>0</v>
      </c>
      <c r="AM385" s="163">
        <f t="shared" si="285"/>
        <v>0</v>
      </c>
      <c r="AN385" s="163">
        <f t="shared" si="285"/>
        <v>0</v>
      </c>
      <c r="AO385" s="163">
        <f t="shared" si="285"/>
        <v>0</v>
      </c>
      <c r="AP385" s="163">
        <f t="shared" si="285"/>
        <v>0</v>
      </c>
      <c r="AQ385" s="163">
        <f t="shared" si="285"/>
        <v>0</v>
      </c>
      <c r="AR385" s="163">
        <f t="shared" si="285"/>
        <v>0</v>
      </c>
      <c r="AS385" s="163">
        <f t="shared" si="285"/>
        <v>0</v>
      </c>
      <c r="AT385" s="163">
        <f t="shared" si="285"/>
        <v>0</v>
      </c>
      <c r="AU385" s="163">
        <f t="shared" si="285"/>
        <v>0</v>
      </c>
      <c r="AV385" s="163">
        <f t="shared" si="285"/>
        <v>0</v>
      </c>
      <c r="AW385" s="163">
        <f t="shared" si="285"/>
        <v>0</v>
      </c>
      <c r="AX385" s="163">
        <f t="shared" si="285"/>
        <v>0</v>
      </c>
      <c r="AY385" s="163">
        <f t="shared" si="285"/>
        <v>0</v>
      </c>
      <c r="AZ385" s="163">
        <f t="shared" si="285"/>
        <v>0</v>
      </c>
      <c r="BA385" s="163">
        <f t="shared" si="285"/>
        <v>0</v>
      </c>
      <c r="BB385" s="163"/>
      <c r="BC385" s="174"/>
    </row>
    <row r="386" spans="1:55" ht="32.25" customHeight="1">
      <c r="A386" s="293"/>
      <c r="B386" s="287"/>
      <c r="C386" s="287"/>
      <c r="D386" s="148" t="s">
        <v>37</v>
      </c>
      <c r="E386" s="163">
        <f t="shared" si="283"/>
        <v>0</v>
      </c>
      <c r="F386" s="163">
        <f t="shared" si="284"/>
        <v>0</v>
      </c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163"/>
      <c r="AT386" s="163"/>
      <c r="AU386" s="163"/>
      <c r="AV386" s="163"/>
      <c r="AW386" s="163"/>
      <c r="AX386" s="163"/>
      <c r="AY386" s="163"/>
      <c r="AZ386" s="163"/>
      <c r="BA386" s="163"/>
      <c r="BB386" s="163"/>
      <c r="BC386" s="174"/>
    </row>
    <row r="387" spans="1:55" ht="50.25" customHeight="1">
      <c r="A387" s="293"/>
      <c r="B387" s="287"/>
      <c r="C387" s="287"/>
      <c r="D387" s="172" t="s">
        <v>2</v>
      </c>
      <c r="E387" s="163">
        <f t="shared" si="283"/>
        <v>1994.3141000000001</v>
      </c>
      <c r="F387" s="163">
        <f t="shared" si="284"/>
        <v>1994.3141000000001</v>
      </c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>
        <v>1994.3141000000001</v>
      </c>
      <c r="AP387" s="163"/>
      <c r="AQ387" s="163"/>
      <c r="AR387" s="163"/>
      <c r="AS387" s="163"/>
      <c r="AT387" s="163"/>
      <c r="AU387" s="163"/>
      <c r="AV387" s="163"/>
      <c r="AW387" s="163"/>
      <c r="AX387" s="163"/>
      <c r="AY387" s="163"/>
      <c r="AZ387" s="163">
        <v>1994.3141000000001</v>
      </c>
      <c r="BA387" s="163"/>
      <c r="BB387" s="163"/>
      <c r="BC387" s="174"/>
    </row>
    <row r="388" spans="1:55" ht="22.5" customHeight="1">
      <c r="A388" s="293"/>
      <c r="B388" s="287"/>
      <c r="C388" s="287"/>
      <c r="D388" s="224" t="s">
        <v>268</v>
      </c>
      <c r="E388" s="163">
        <f>H388+K388+N388+Q388+T388+W388+Z388+AE388+AJ388+AO388+AT388+AY388</f>
        <v>104.96590000000015</v>
      </c>
      <c r="F388" s="163">
        <f t="shared" si="284"/>
        <v>104.96590000000015</v>
      </c>
      <c r="G388" s="163">
        <f t="shared" si="281"/>
        <v>100</v>
      </c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>
        <v>2099.2800000000002</v>
      </c>
      <c r="AF388" s="163">
        <v>2099.2800000000002</v>
      </c>
      <c r="AG388" s="163"/>
      <c r="AH388" s="163"/>
      <c r="AI388" s="163"/>
      <c r="AJ388" s="163"/>
      <c r="AK388" s="163"/>
      <c r="AL388" s="163"/>
      <c r="AM388" s="163"/>
      <c r="AN388" s="163"/>
      <c r="AO388" s="163">
        <v>-1994.3141000000001</v>
      </c>
      <c r="AP388" s="163"/>
      <c r="AQ388" s="163"/>
      <c r="AR388" s="163"/>
      <c r="AS388" s="163"/>
      <c r="AT388" s="163"/>
      <c r="AU388" s="163"/>
      <c r="AV388" s="163"/>
      <c r="AW388" s="163"/>
      <c r="AX388" s="163"/>
      <c r="AY388" s="163"/>
      <c r="AZ388" s="163">
        <v>-1994.3141000000001</v>
      </c>
      <c r="BA388" s="163"/>
      <c r="BB388" s="163"/>
      <c r="BC388" s="174"/>
    </row>
    <row r="389" spans="1:55" ht="82.5" customHeight="1">
      <c r="A389" s="293"/>
      <c r="B389" s="287"/>
      <c r="C389" s="287"/>
      <c r="D389" s="224" t="s">
        <v>274</v>
      </c>
      <c r="E389" s="163">
        <f t="shared" ref="E389:E394" si="286">H389+K389+N389+Q389+T389+W389+Z389+AE389+AJ389+AO389+AT389+AY389</f>
        <v>0</v>
      </c>
      <c r="F389" s="163">
        <f t="shared" si="284"/>
        <v>0</v>
      </c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3"/>
      <c r="AB389" s="163"/>
      <c r="AC389" s="163"/>
      <c r="AD389" s="163"/>
      <c r="AE389" s="163"/>
      <c r="AF389" s="163"/>
      <c r="AG389" s="163"/>
      <c r="AH389" s="163"/>
      <c r="AI389" s="163"/>
      <c r="AJ389" s="163"/>
      <c r="AK389" s="163"/>
      <c r="AL389" s="163"/>
      <c r="AM389" s="163"/>
      <c r="AN389" s="163"/>
      <c r="AO389" s="163"/>
      <c r="AP389" s="163"/>
      <c r="AQ389" s="163"/>
      <c r="AR389" s="163"/>
      <c r="AS389" s="163"/>
      <c r="AT389" s="163"/>
      <c r="AU389" s="163"/>
      <c r="AV389" s="163"/>
      <c r="AW389" s="163"/>
      <c r="AX389" s="163"/>
      <c r="AY389" s="163"/>
      <c r="AZ389" s="163"/>
      <c r="BA389" s="163"/>
      <c r="BB389" s="163"/>
      <c r="BC389" s="174"/>
    </row>
    <row r="390" spans="1:55" ht="22.5" customHeight="1">
      <c r="A390" s="293"/>
      <c r="B390" s="287"/>
      <c r="C390" s="287"/>
      <c r="D390" s="224" t="s">
        <v>269</v>
      </c>
      <c r="E390" s="163">
        <f t="shared" si="286"/>
        <v>0</v>
      </c>
      <c r="F390" s="163">
        <f t="shared" si="284"/>
        <v>0</v>
      </c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3"/>
      <c r="AB390" s="163"/>
      <c r="AC390" s="163"/>
      <c r="AD390" s="163"/>
      <c r="AE390" s="163"/>
      <c r="AF390" s="163"/>
      <c r="AG390" s="163"/>
      <c r="AH390" s="163"/>
      <c r="AI390" s="163"/>
      <c r="AJ390" s="163"/>
      <c r="AK390" s="163"/>
      <c r="AL390" s="163"/>
      <c r="AM390" s="163"/>
      <c r="AN390" s="163"/>
      <c r="AO390" s="163"/>
      <c r="AP390" s="163"/>
      <c r="AQ390" s="163"/>
      <c r="AR390" s="163"/>
      <c r="AS390" s="163"/>
      <c r="AT390" s="163"/>
      <c r="AU390" s="163"/>
      <c r="AV390" s="163"/>
      <c r="AW390" s="163"/>
      <c r="AX390" s="163"/>
      <c r="AY390" s="163"/>
      <c r="AZ390" s="163"/>
      <c r="BA390" s="163"/>
      <c r="BB390" s="163"/>
      <c r="BC390" s="174"/>
    </row>
    <row r="391" spans="1:55" ht="31.2">
      <c r="A391" s="294"/>
      <c r="B391" s="287"/>
      <c r="C391" s="287"/>
      <c r="D391" s="228" t="s">
        <v>43</v>
      </c>
      <c r="E391" s="163">
        <f t="shared" si="286"/>
        <v>0</v>
      </c>
      <c r="F391" s="163">
        <f t="shared" si="284"/>
        <v>0</v>
      </c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  <c r="AA391" s="163"/>
      <c r="AB391" s="163"/>
      <c r="AC391" s="163"/>
      <c r="AD391" s="163"/>
      <c r="AE391" s="163"/>
      <c r="AF391" s="163"/>
      <c r="AG391" s="163"/>
      <c r="AH391" s="163"/>
      <c r="AI391" s="163"/>
      <c r="AJ391" s="163"/>
      <c r="AK391" s="163"/>
      <c r="AL391" s="163"/>
      <c r="AM391" s="163"/>
      <c r="AN391" s="163"/>
      <c r="AO391" s="163"/>
      <c r="AP391" s="163"/>
      <c r="AQ391" s="163"/>
      <c r="AR391" s="163"/>
      <c r="AS391" s="163"/>
      <c r="AT391" s="163"/>
      <c r="AU391" s="163"/>
      <c r="AV391" s="163"/>
      <c r="AW391" s="163"/>
      <c r="AX391" s="163"/>
      <c r="AY391" s="163"/>
      <c r="AZ391" s="163"/>
      <c r="BA391" s="163"/>
      <c r="BB391" s="163"/>
      <c r="BC391" s="174"/>
    </row>
    <row r="392" spans="1:55" ht="22.5" customHeight="1">
      <c r="A392" s="292" t="s">
        <v>612</v>
      </c>
      <c r="B392" s="287" t="s">
        <v>548</v>
      </c>
      <c r="C392" s="287" t="s">
        <v>298</v>
      </c>
      <c r="D392" s="150" t="s">
        <v>41</v>
      </c>
      <c r="E392" s="163">
        <f t="shared" si="286"/>
        <v>1397.37</v>
      </c>
      <c r="F392" s="163">
        <f t="shared" ref="F392:F398" si="287">I392+L392+O392+R392+U392+X392+AA392+AF392+AK392+AP392+AU392+AZ392</f>
        <v>1397.37</v>
      </c>
      <c r="G392" s="163">
        <f t="shared" ref="G392" si="288">F392*100/E392</f>
        <v>100.00000000000001</v>
      </c>
      <c r="H392" s="163">
        <f>H393+H394+H395+H397+H398</f>
        <v>0</v>
      </c>
      <c r="I392" s="163">
        <f t="shared" ref="I392:BA392" si="289">I393+I394+I395+I397+I398</f>
        <v>0</v>
      </c>
      <c r="J392" s="163">
        <f t="shared" si="289"/>
        <v>0</v>
      </c>
      <c r="K392" s="163">
        <f t="shared" si="289"/>
        <v>0</v>
      </c>
      <c r="L392" s="163">
        <f t="shared" si="289"/>
        <v>0</v>
      </c>
      <c r="M392" s="163">
        <f t="shared" si="289"/>
        <v>0</v>
      </c>
      <c r="N392" s="163">
        <f t="shared" si="289"/>
        <v>0</v>
      </c>
      <c r="O392" s="163">
        <f t="shared" si="289"/>
        <v>0</v>
      </c>
      <c r="P392" s="163">
        <f t="shared" si="289"/>
        <v>0</v>
      </c>
      <c r="Q392" s="163">
        <f t="shared" si="289"/>
        <v>0</v>
      </c>
      <c r="R392" s="163">
        <f t="shared" si="289"/>
        <v>0</v>
      </c>
      <c r="S392" s="163">
        <f t="shared" si="289"/>
        <v>0</v>
      </c>
      <c r="T392" s="163">
        <f t="shared" si="289"/>
        <v>0</v>
      </c>
      <c r="U392" s="163">
        <f t="shared" si="289"/>
        <v>0</v>
      </c>
      <c r="V392" s="163">
        <f t="shared" si="289"/>
        <v>0</v>
      </c>
      <c r="W392" s="163">
        <f t="shared" si="289"/>
        <v>0</v>
      </c>
      <c r="X392" s="163">
        <f t="shared" si="289"/>
        <v>0</v>
      </c>
      <c r="Y392" s="163">
        <f t="shared" si="289"/>
        <v>0</v>
      </c>
      <c r="Z392" s="163">
        <f t="shared" si="289"/>
        <v>0</v>
      </c>
      <c r="AA392" s="163">
        <f t="shared" si="289"/>
        <v>0</v>
      </c>
      <c r="AB392" s="163">
        <f t="shared" si="289"/>
        <v>0</v>
      </c>
      <c r="AC392" s="163">
        <f t="shared" si="289"/>
        <v>0</v>
      </c>
      <c r="AD392" s="163">
        <f t="shared" si="289"/>
        <v>0</v>
      </c>
      <c r="AE392" s="163">
        <f t="shared" si="289"/>
        <v>1397.37</v>
      </c>
      <c r="AF392" s="163">
        <f t="shared" si="289"/>
        <v>1397.37</v>
      </c>
      <c r="AG392" s="163">
        <f t="shared" si="289"/>
        <v>0</v>
      </c>
      <c r="AH392" s="163">
        <f t="shared" si="289"/>
        <v>0</v>
      </c>
      <c r="AI392" s="163">
        <f t="shared" si="289"/>
        <v>0</v>
      </c>
      <c r="AJ392" s="163">
        <f t="shared" si="289"/>
        <v>0</v>
      </c>
      <c r="AK392" s="163">
        <f t="shared" si="289"/>
        <v>0</v>
      </c>
      <c r="AL392" s="163">
        <f t="shared" si="289"/>
        <v>0</v>
      </c>
      <c r="AM392" s="163">
        <f t="shared" si="289"/>
        <v>0</v>
      </c>
      <c r="AN392" s="163">
        <f t="shared" si="289"/>
        <v>0</v>
      </c>
      <c r="AO392" s="163">
        <f t="shared" si="289"/>
        <v>0</v>
      </c>
      <c r="AP392" s="163">
        <f t="shared" si="289"/>
        <v>0</v>
      </c>
      <c r="AQ392" s="163">
        <f t="shared" si="289"/>
        <v>0</v>
      </c>
      <c r="AR392" s="163">
        <f t="shared" si="289"/>
        <v>0</v>
      </c>
      <c r="AS392" s="163">
        <f t="shared" si="289"/>
        <v>0</v>
      </c>
      <c r="AT392" s="163">
        <f t="shared" si="289"/>
        <v>0</v>
      </c>
      <c r="AU392" s="163">
        <f t="shared" si="289"/>
        <v>0</v>
      </c>
      <c r="AV392" s="163">
        <f t="shared" si="289"/>
        <v>0</v>
      </c>
      <c r="AW392" s="163">
        <f t="shared" si="289"/>
        <v>0</v>
      </c>
      <c r="AX392" s="163">
        <f t="shared" si="289"/>
        <v>0</v>
      </c>
      <c r="AY392" s="163">
        <f t="shared" si="289"/>
        <v>0</v>
      </c>
      <c r="AZ392" s="163">
        <f t="shared" si="289"/>
        <v>0</v>
      </c>
      <c r="BA392" s="163">
        <f t="shared" si="289"/>
        <v>0</v>
      </c>
      <c r="BB392" s="163"/>
      <c r="BC392" s="208"/>
    </row>
    <row r="393" spans="1:55" ht="32.25" customHeight="1">
      <c r="A393" s="293"/>
      <c r="B393" s="287"/>
      <c r="C393" s="287"/>
      <c r="D393" s="148" t="s">
        <v>37</v>
      </c>
      <c r="E393" s="163">
        <f t="shared" si="286"/>
        <v>0</v>
      </c>
      <c r="F393" s="163">
        <f t="shared" si="287"/>
        <v>0</v>
      </c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  <c r="AA393" s="163"/>
      <c r="AB393" s="163"/>
      <c r="AC393" s="163"/>
      <c r="AD393" s="163"/>
      <c r="AE393" s="163"/>
      <c r="AF393" s="163"/>
      <c r="AG393" s="163"/>
      <c r="AH393" s="163"/>
      <c r="AI393" s="163"/>
      <c r="AJ393" s="163"/>
      <c r="AK393" s="163"/>
      <c r="AL393" s="163"/>
      <c r="AM393" s="163"/>
      <c r="AN393" s="163"/>
      <c r="AO393" s="163"/>
      <c r="AP393" s="163"/>
      <c r="AQ393" s="163"/>
      <c r="AR393" s="163"/>
      <c r="AS393" s="163"/>
      <c r="AT393" s="163"/>
      <c r="AU393" s="163"/>
      <c r="AV393" s="163"/>
      <c r="AW393" s="163"/>
      <c r="AX393" s="163"/>
      <c r="AY393" s="163"/>
      <c r="AZ393" s="163"/>
      <c r="BA393" s="163"/>
      <c r="BB393" s="163"/>
      <c r="BC393" s="208"/>
    </row>
    <row r="394" spans="1:55" ht="50.25" customHeight="1">
      <c r="A394" s="293"/>
      <c r="B394" s="287"/>
      <c r="C394" s="287"/>
      <c r="D394" s="172" t="s">
        <v>2</v>
      </c>
      <c r="E394" s="163">
        <f t="shared" si="286"/>
        <v>1327.5015000000001</v>
      </c>
      <c r="F394" s="163">
        <f t="shared" si="287"/>
        <v>1327.5015000000001</v>
      </c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  <c r="AA394" s="163"/>
      <c r="AB394" s="163"/>
      <c r="AC394" s="163"/>
      <c r="AD394" s="163"/>
      <c r="AE394" s="163"/>
      <c r="AF394" s="163"/>
      <c r="AG394" s="163"/>
      <c r="AH394" s="163"/>
      <c r="AI394" s="163"/>
      <c r="AJ394" s="163"/>
      <c r="AK394" s="163"/>
      <c r="AL394" s="163"/>
      <c r="AM394" s="163"/>
      <c r="AN394" s="163"/>
      <c r="AO394" s="163">
        <v>1327.5015000000001</v>
      </c>
      <c r="AP394" s="163"/>
      <c r="AQ394" s="163"/>
      <c r="AR394" s="163"/>
      <c r="AS394" s="163"/>
      <c r="AT394" s="163"/>
      <c r="AU394" s="163"/>
      <c r="AV394" s="163"/>
      <c r="AW394" s="163"/>
      <c r="AX394" s="163"/>
      <c r="AY394" s="163"/>
      <c r="AZ394" s="163">
        <v>1327.5015000000001</v>
      </c>
      <c r="BA394" s="163"/>
      <c r="BB394" s="163"/>
      <c r="BC394" s="208"/>
    </row>
    <row r="395" spans="1:55" ht="22.5" customHeight="1">
      <c r="A395" s="293"/>
      <c r="B395" s="287"/>
      <c r="C395" s="287"/>
      <c r="D395" s="224" t="s">
        <v>268</v>
      </c>
      <c r="E395" s="163">
        <f>H395+K395+N395+Q395+T395+W395+Z395+AE395+AJ395+AO395+AT395+AY395</f>
        <v>69.868499999999813</v>
      </c>
      <c r="F395" s="163">
        <f t="shared" si="287"/>
        <v>69.868499999999813</v>
      </c>
      <c r="G395" s="163">
        <f t="shared" ref="G395" si="290">F395*100/E395</f>
        <v>100</v>
      </c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  <c r="AA395" s="163"/>
      <c r="AB395" s="163"/>
      <c r="AC395" s="163"/>
      <c r="AD395" s="163"/>
      <c r="AE395" s="163">
        <v>1397.37</v>
      </c>
      <c r="AF395" s="163">
        <v>1397.37</v>
      </c>
      <c r="AG395" s="163"/>
      <c r="AH395" s="163"/>
      <c r="AI395" s="163"/>
      <c r="AJ395" s="163"/>
      <c r="AK395" s="163"/>
      <c r="AL395" s="163"/>
      <c r="AM395" s="163"/>
      <c r="AN395" s="163"/>
      <c r="AO395" s="163">
        <v>-1327.5015000000001</v>
      </c>
      <c r="AP395" s="163"/>
      <c r="AQ395" s="163"/>
      <c r="AR395" s="163"/>
      <c r="AS395" s="163"/>
      <c r="AT395" s="163"/>
      <c r="AU395" s="163"/>
      <c r="AV395" s="163"/>
      <c r="AW395" s="163"/>
      <c r="AX395" s="163"/>
      <c r="AY395" s="163"/>
      <c r="AZ395" s="163">
        <v>-1327.5015000000001</v>
      </c>
      <c r="BA395" s="163"/>
      <c r="BB395" s="163"/>
      <c r="BC395" s="208"/>
    </row>
    <row r="396" spans="1:55" ht="82.5" customHeight="1">
      <c r="A396" s="293"/>
      <c r="B396" s="287"/>
      <c r="C396" s="287"/>
      <c r="D396" s="224" t="s">
        <v>274</v>
      </c>
      <c r="E396" s="163">
        <f t="shared" ref="E396:E401" si="291">H396+K396+N396+Q396+T396+W396+Z396+AE396+AJ396+AO396+AT396+AY396</f>
        <v>0</v>
      </c>
      <c r="F396" s="163">
        <f t="shared" si="287"/>
        <v>0</v>
      </c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  <c r="AA396" s="163"/>
      <c r="AB396" s="163"/>
      <c r="AC396" s="163"/>
      <c r="AD396" s="163"/>
      <c r="AE396" s="163"/>
      <c r="AF396" s="163"/>
      <c r="AG396" s="163"/>
      <c r="AH396" s="163"/>
      <c r="AI396" s="163"/>
      <c r="AJ396" s="163"/>
      <c r="AK396" s="163"/>
      <c r="AL396" s="163"/>
      <c r="AM396" s="163"/>
      <c r="AN396" s="163"/>
      <c r="AO396" s="163"/>
      <c r="AP396" s="163"/>
      <c r="AQ396" s="163"/>
      <c r="AR396" s="163"/>
      <c r="AS396" s="163"/>
      <c r="AT396" s="163"/>
      <c r="AU396" s="163"/>
      <c r="AV396" s="163"/>
      <c r="AW396" s="163"/>
      <c r="AX396" s="163"/>
      <c r="AY396" s="163"/>
      <c r="AZ396" s="163"/>
      <c r="BA396" s="163"/>
      <c r="BB396" s="163"/>
      <c r="BC396" s="208"/>
    </row>
    <row r="397" spans="1:55" ht="22.5" customHeight="1">
      <c r="A397" s="293"/>
      <c r="B397" s="287"/>
      <c r="C397" s="287"/>
      <c r="D397" s="224" t="s">
        <v>269</v>
      </c>
      <c r="E397" s="163">
        <f t="shared" si="291"/>
        <v>0</v>
      </c>
      <c r="F397" s="163">
        <f t="shared" si="287"/>
        <v>0</v>
      </c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  <c r="AA397" s="163"/>
      <c r="AB397" s="163"/>
      <c r="AC397" s="163"/>
      <c r="AD397" s="163"/>
      <c r="AE397" s="163"/>
      <c r="AF397" s="163"/>
      <c r="AG397" s="163"/>
      <c r="AH397" s="163"/>
      <c r="AI397" s="163"/>
      <c r="AJ397" s="163"/>
      <c r="AK397" s="163"/>
      <c r="AL397" s="163"/>
      <c r="AM397" s="163"/>
      <c r="AN397" s="163"/>
      <c r="AO397" s="163"/>
      <c r="AP397" s="163"/>
      <c r="AQ397" s="163"/>
      <c r="AR397" s="163"/>
      <c r="AS397" s="163"/>
      <c r="AT397" s="163"/>
      <c r="AU397" s="163"/>
      <c r="AV397" s="163"/>
      <c r="AW397" s="163"/>
      <c r="AX397" s="163"/>
      <c r="AY397" s="163"/>
      <c r="AZ397" s="163"/>
      <c r="BA397" s="163"/>
      <c r="BB397" s="163"/>
      <c r="BC397" s="208"/>
    </row>
    <row r="398" spans="1:55" ht="31.2">
      <c r="A398" s="294"/>
      <c r="B398" s="287"/>
      <c r="C398" s="287"/>
      <c r="D398" s="228" t="s">
        <v>43</v>
      </c>
      <c r="E398" s="163">
        <f t="shared" si="291"/>
        <v>0</v>
      </c>
      <c r="F398" s="163">
        <f t="shared" si="287"/>
        <v>0</v>
      </c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  <c r="AA398" s="163"/>
      <c r="AB398" s="163"/>
      <c r="AC398" s="163"/>
      <c r="AD398" s="163"/>
      <c r="AE398" s="163"/>
      <c r="AF398" s="163"/>
      <c r="AG398" s="163"/>
      <c r="AH398" s="163"/>
      <c r="AI398" s="163"/>
      <c r="AJ398" s="163"/>
      <c r="AK398" s="163"/>
      <c r="AL398" s="163"/>
      <c r="AM398" s="163"/>
      <c r="AN398" s="163"/>
      <c r="AO398" s="163"/>
      <c r="AP398" s="163"/>
      <c r="AQ398" s="163"/>
      <c r="AR398" s="163"/>
      <c r="AS398" s="163"/>
      <c r="AT398" s="163"/>
      <c r="AU398" s="163"/>
      <c r="AV398" s="163"/>
      <c r="AW398" s="163"/>
      <c r="AX398" s="163"/>
      <c r="AY398" s="163"/>
      <c r="AZ398" s="163"/>
      <c r="BA398" s="163"/>
      <c r="BB398" s="163"/>
      <c r="BC398" s="208"/>
    </row>
    <row r="399" spans="1:55" ht="22.5" customHeight="1">
      <c r="A399" s="292" t="s">
        <v>613</v>
      </c>
      <c r="B399" s="287" t="s">
        <v>549</v>
      </c>
      <c r="C399" s="287" t="s">
        <v>298</v>
      </c>
      <c r="D399" s="150" t="s">
        <v>41</v>
      </c>
      <c r="E399" s="163">
        <f t="shared" si="291"/>
        <v>1547.91</v>
      </c>
      <c r="F399" s="163">
        <f t="shared" ref="F399:F405" si="292">I399+L399+O399+R399+U399+X399+AA399+AF399+AK399+AP399+AU399+AZ399</f>
        <v>1547.91</v>
      </c>
      <c r="G399" s="163">
        <f t="shared" ref="G399" si="293">F399*100/E399</f>
        <v>100</v>
      </c>
      <c r="H399" s="163">
        <f>H400+H401+H402+H404+H405</f>
        <v>0</v>
      </c>
      <c r="I399" s="163">
        <f t="shared" ref="I399:BA399" si="294">I400+I401+I402+I404+I405</f>
        <v>0</v>
      </c>
      <c r="J399" s="163">
        <f t="shared" si="294"/>
        <v>0</v>
      </c>
      <c r="K399" s="163">
        <f t="shared" si="294"/>
        <v>0</v>
      </c>
      <c r="L399" s="163">
        <f t="shared" si="294"/>
        <v>0</v>
      </c>
      <c r="M399" s="163">
        <f t="shared" si="294"/>
        <v>0</v>
      </c>
      <c r="N399" s="163">
        <f t="shared" si="294"/>
        <v>0</v>
      </c>
      <c r="O399" s="163">
        <f t="shared" si="294"/>
        <v>0</v>
      </c>
      <c r="P399" s="163">
        <f t="shared" si="294"/>
        <v>0</v>
      </c>
      <c r="Q399" s="163">
        <f t="shared" si="294"/>
        <v>0</v>
      </c>
      <c r="R399" s="163">
        <f t="shared" si="294"/>
        <v>0</v>
      </c>
      <c r="S399" s="163">
        <f t="shared" si="294"/>
        <v>0</v>
      </c>
      <c r="T399" s="163">
        <f t="shared" si="294"/>
        <v>0</v>
      </c>
      <c r="U399" s="163">
        <f t="shared" si="294"/>
        <v>0</v>
      </c>
      <c r="V399" s="163">
        <f t="shared" si="294"/>
        <v>0</v>
      </c>
      <c r="W399" s="163">
        <f t="shared" si="294"/>
        <v>0</v>
      </c>
      <c r="X399" s="163">
        <f t="shared" si="294"/>
        <v>0</v>
      </c>
      <c r="Y399" s="163">
        <f t="shared" si="294"/>
        <v>0</v>
      </c>
      <c r="Z399" s="163">
        <f t="shared" si="294"/>
        <v>1547.91</v>
      </c>
      <c r="AA399" s="163">
        <f t="shared" si="294"/>
        <v>1547.91</v>
      </c>
      <c r="AB399" s="163">
        <f t="shared" si="294"/>
        <v>0</v>
      </c>
      <c r="AC399" s="163">
        <f t="shared" si="294"/>
        <v>0</v>
      </c>
      <c r="AD399" s="163">
        <f t="shared" si="294"/>
        <v>0</v>
      </c>
      <c r="AE399" s="163">
        <f t="shared" si="294"/>
        <v>0</v>
      </c>
      <c r="AF399" s="163">
        <f t="shared" si="294"/>
        <v>0</v>
      </c>
      <c r="AG399" s="163">
        <f t="shared" si="294"/>
        <v>0</v>
      </c>
      <c r="AH399" s="163">
        <f t="shared" si="294"/>
        <v>0</v>
      </c>
      <c r="AI399" s="163">
        <f t="shared" si="294"/>
        <v>0</v>
      </c>
      <c r="AJ399" s="163">
        <f t="shared" si="294"/>
        <v>0</v>
      </c>
      <c r="AK399" s="163">
        <f t="shared" si="294"/>
        <v>0</v>
      </c>
      <c r="AL399" s="163">
        <f t="shared" si="294"/>
        <v>0</v>
      </c>
      <c r="AM399" s="163">
        <f t="shared" si="294"/>
        <v>0</v>
      </c>
      <c r="AN399" s="163">
        <f t="shared" si="294"/>
        <v>0</v>
      </c>
      <c r="AO399" s="163">
        <f t="shared" si="294"/>
        <v>0</v>
      </c>
      <c r="AP399" s="163">
        <f t="shared" si="294"/>
        <v>0</v>
      </c>
      <c r="AQ399" s="163">
        <f t="shared" si="294"/>
        <v>0</v>
      </c>
      <c r="AR399" s="163">
        <f t="shared" si="294"/>
        <v>0</v>
      </c>
      <c r="AS399" s="163">
        <f t="shared" si="294"/>
        <v>0</v>
      </c>
      <c r="AT399" s="163">
        <f t="shared" si="294"/>
        <v>0</v>
      </c>
      <c r="AU399" s="163">
        <f t="shared" si="294"/>
        <v>0</v>
      </c>
      <c r="AV399" s="163">
        <f t="shared" si="294"/>
        <v>0</v>
      </c>
      <c r="AW399" s="163">
        <f t="shared" si="294"/>
        <v>0</v>
      </c>
      <c r="AX399" s="163">
        <f t="shared" si="294"/>
        <v>0</v>
      </c>
      <c r="AY399" s="163">
        <f t="shared" si="294"/>
        <v>0</v>
      </c>
      <c r="AZ399" s="163">
        <f t="shared" si="294"/>
        <v>0</v>
      </c>
      <c r="BA399" s="163">
        <f t="shared" si="294"/>
        <v>0</v>
      </c>
      <c r="BB399" s="163"/>
      <c r="BC399" s="208"/>
    </row>
    <row r="400" spans="1:55" ht="32.25" customHeight="1">
      <c r="A400" s="293"/>
      <c r="B400" s="287"/>
      <c r="C400" s="287"/>
      <c r="D400" s="148" t="s">
        <v>37</v>
      </c>
      <c r="E400" s="163">
        <f t="shared" si="291"/>
        <v>0</v>
      </c>
      <c r="F400" s="163">
        <f t="shared" si="292"/>
        <v>0</v>
      </c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  <c r="AA400" s="163"/>
      <c r="AB400" s="163"/>
      <c r="AC400" s="163"/>
      <c r="AD400" s="163"/>
      <c r="AE400" s="163"/>
      <c r="AF400" s="163"/>
      <c r="AG400" s="163"/>
      <c r="AH400" s="163"/>
      <c r="AI400" s="163"/>
      <c r="AJ400" s="163"/>
      <c r="AK400" s="163"/>
      <c r="AL400" s="163"/>
      <c r="AM400" s="163"/>
      <c r="AN400" s="163"/>
      <c r="AO400" s="163"/>
      <c r="AP400" s="163"/>
      <c r="AQ400" s="163"/>
      <c r="AR400" s="163"/>
      <c r="AS400" s="163"/>
      <c r="AT400" s="163"/>
      <c r="AU400" s="163"/>
      <c r="AV400" s="163"/>
      <c r="AW400" s="163"/>
      <c r="AX400" s="163"/>
      <c r="AY400" s="163"/>
      <c r="AZ400" s="163"/>
      <c r="BA400" s="163"/>
      <c r="BB400" s="163"/>
      <c r="BC400" s="208"/>
    </row>
    <row r="401" spans="1:55" ht="50.25" customHeight="1">
      <c r="A401" s="293"/>
      <c r="B401" s="287"/>
      <c r="C401" s="287"/>
      <c r="D401" s="172" t="s">
        <v>2</v>
      </c>
      <c r="E401" s="163">
        <f t="shared" si="291"/>
        <v>1470.5145</v>
      </c>
      <c r="F401" s="163">
        <f t="shared" si="292"/>
        <v>1470.5145</v>
      </c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  <c r="AA401" s="163"/>
      <c r="AB401" s="163"/>
      <c r="AC401" s="163"/>
      <c r="AD401" s="163"/>
      <c r="AE401" s="163"/>
      <c r="AF401" s="163"/>
      <c r="AG401" s="163"/>
      <c r="AH401" s="163"/>
      <c r="AI401" s="163"/>
      <c r="AJ401" s="163"/>
      <c r="AK401" s="163"/>
      <c r="AL401" s="163"/>
      <c r="AM401" s="163"/>
      <c r="AN401" s="163"/>
      <c r="AO401" s="163">
        <v>1470.5145</v>
      </c>
      <c r="AP401" s="163"/>
      <c r="AQ401" s="163"/>
      <c r="AR401" s="163"/>
      <c r="AS401" s="163"/>
      <c r="AT401" s="163"/>
      <c r="AU401" s="163"/>
      <c r="AV401" s="163"/>
      <c r="AW401" s="163"/>
      <c r="AX401" s="163"/>
      <c r="AY401" s="163"/>
      <c r="AZ401" s="163">
        <v>1470.5145</v>
      </c>
      <c r="BA401" s="163"/>
      <c r="BB401" s="163"/>
      <c r="BC401" s="208"/>
    </row>
    <row r="402" spans="1:55" ht="22.5" customHeight="1">
      <c r="A402" s="293"/>
      <c r="B402" s="287"/>
      <c r="C402" s="287"/>
      <c r="D402" s="224" t="s">
        <v>268</v>
      </c>
      <c r="E402" s="163">
        <f>H402+K402+N402+Q402+T402+W402+Z402+AE402+AJ402+AO402+AT402+AY402</f>
        <v>77.395500000000084</v>
      </c>
      <c r="F402" s="163">
        <f t="shared" si="292"/>
        <v>77.395500000000084</v>
      </c>
      <c r="G402" s="163">
        <f t="shared" ref="G402" si="295">F402*100/E402</f>
        <v>100</v>
      </c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>
        <v>1547.91</v>
      </c>
      <c r="AA402" s="163">
        <v>1547.91</v>
      </c>
      <c r="AB402" s="163"/>
      <c r="AC402" s="163"/>
      <c r="AD402" s="163"/>
      <c r="AE402" s="163"/>
      <c r="AF402" s="163"/>
      <c r="AG402" s="163"/>
      <c r="AH402" s="163"/>
      <c r="AI402" s="163"/>
      <c r="AJ402" s="163"/>
      <c r="AK402" s="163"/>
      <c r="AL402" s="163"/>
      <c r="AM402" s="163"/>
      <c r="AN402" s="163"/>
      <c r="AO402" s="163">
        <v>-1470.5145</v>
      </c>
      <c r="AP402" s="163"/>
      <c r="AQ402" s="163"/>
      <c r="AR402" s="163"/>
      <c r="AS402" s="163"/>
      <c r="AT402" s="163"/>
      <c r="AU402" s="163"/>
      <c r="AV402" s="163"/>
      <c r="AW402" s="163"/>
      <c r="AX402" s="163"/>
      <c r="AY402" s="163"/>
      <c r="AZ402" s="163">
        <v>-1470.5145</v>
      </c>
      <c r="BA402" s="163"/>
      <c r="BB402" s="163"/>
      <c r="BC402" s="208"/>
    </row>
    <row r="403" spans="1:55" ht="82.5" customHeight="1">
      <c r="A403" s="293"/>
      <c r="B403" s="287"/>
      <c r="C403" s="287"/>
      <c r="D403" s="224" t="s">
        <v>274</v>
      </c>
      <c r="E403" s="163">
        <f t="shared" ref="E403:E408" si="296">H403+K403+N403+Q403+T403+W403+Z403+AE403+AJ403+AO403+AT403+AY403</f>
        <v>0</v>
      </c>
      <c r="F403" s="163">
        <f t="shared" si="292"/>
        <v>0</v>
      </c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  <c r="AA403" s="163"/>
      <c r="AB403" s="163"/>
      <c r="AC403" s="163"/>
      <c r="AD403" s="163"/>
      <c r="AE403" s="163"/>
      <c r="AF403" s="163"/>
      <c r="AG403" s="163"/>
      <c r="AH403" s="163"/>
      <c r="AI403" s="163"/>
      <c r="AJ403" s="163"/>
      <c r="AK403" s="163"/>
      <c r="AL403" s="163"/>
      <c r="AM403" s="163"/>
      <c r="AN403" s="163"/>
      <c r="AO403" s="163"/>
      <c r="AP403" s="163"/>
      <c r="AQ403" s="163"/>
      <c r="AR403" s="163"/>
      <c r="AS403" s="163"/>
      <c r="AT403" s="163"/>
      <c r="AU403" s="163"/>
      <c r="AV403" s="163"/>
      <c r="AW403" s="163"/>
      <c r="AX403" s="163"/>
      <c r="AY403" s="163"/>
      <c r="AZ403" s="163"/>
      <c r="BA403" s="163"/>
      <c r="BB403" s="163"/>
      <c r="BC403" s="208"/>
    </row>
    <row r="404" spans="1:55" ht="22.5" customHeight="1">
      <c r="A404" s="293"/>
      <c r="B404" s="287"/>
      <c r="C404" s="287"/>
      <c r="D404" s="224" t="s">
        <v>269</v>
      </c>
      <c r="E404" s="163">
        <f t="shared" si="296"/>
        <v>0</v>
      </c>
      <c r="F404" s="163">
        <f t="shared" si="292"/>
        <v>0</v>
      </c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  <c r="AA404" s="163"/>
      <c r="AB404" s="163"/>
      <c r="AC404" s="163"/>
      <c r="AD404" s="163"/>
      <c r="AE404" s="163"/>
      <c r="AF404" s="163"/>
      <c r="AG404" s="163"/>
      <c r="AH404" s="163"/>
      <c r="AI404" s="163"/>
      <c r="AJ404" s="163"/>
      <c r="AK404" s="163"/>
      <c r="AL404" s="163"/>
      <c r="AM404" s="163"/>
      <c r="AN404" s="163"/>
      <c r="AO404" s="163"/>
      <c r="AP404" s="163"/>
      <c r="AQ404" s="163"/>
      <c r="AR404" s="163"/>
      <c r="AS404" s="163"/>
      <c r="AT404" s="163"/>
      <c r="AU404" s="163"/>
      <c r="AV404" s="163"/>
      <c r="AW404" s="163"/>
      <c r="AX404" s="163"/>
      <c r="AY404" s="163"/>
      <c r="AZ404" s="163"/>
      <c r="BA404" s="163"/>
      <c r="BB404" s="163"/>
      <c r="BC404" s="208"/>
    </row>
    <row r="405" spans="1:55" ht="31.2">
      <c r="A405" s="294"/>
      <c r="B405" s="287"/>
      <c r="C405" s="287"/>
      <c r="D405" s="228" t="s">
        <v>43</v>
      </c>
      <c r="E405" s="163">
        <f t="shared" si="296"/>
        <v>0</v>
      </c>
      <c r="F405" s="163">
        <f t="shared" si="292"/>
        <v>0</v>
      </c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  <c r="AA405" s="163"/>
      <c r="AB405" s="163"/>
      <c r="AC405" s="163"/>
      <c r="AD405" s="163"/>
      <c r="AE405" s="163"/>
      <c r="AF405" s="163"/>
      <c r="AG405" s="163"/>
      <c r="AH405" s="163"/>
      <c r="AI405" s="163"/>
      <c r="AJ405" s="163"/>
      <c r="AK405" s="163"/>
      <c r="AL405" s="163"/>
      <c r="AM405" s="163"/>
      <c r="AN405" s="163"/>
      <c r="AO405" s="163"/>
      <c r="AP405" s="163"/>
      <c r="AQ405" s="163"/>
      <c r="AR405" s="163"/>
      <c r="AS405" s="163"/>
      <c r="AT405" s="163"/>
      <c r="AU405" s="163"/>
      <c r="AV405" s="163"/>
      <c r="AW405" s="163"/>
      <c r="AX405" s="163"/>
      <c r="AY405" s="163"/>
      <c r="AZ405" s="163"/>
      <c r="BA405" s="163"/>
      <c r="BB405" s="163"/>
      <c r="BC405" s="208"/>
    </row>
    <row r="406" spans="1:55" ht="22.5" customHeight="1">
      <c r="A406" s="292" t="s">
        <v>614</v>
      </c>
      <c r="B406" s="287" t="s">
        <v>550</v>
      </c>
      <c r="C406" s="287" t="s">
        <v>298</v>
      </c>
      <c r="D406" s="150" t="s">
        <v>41</v>
      </c>
      <c r="E406" s="163">
        <f t="shared" si="296"/>
        <v>329.67</v>
      </c>
      <c r="F406" s="163">
        <f t="shared" ref="F406:F412" si="297">I406+L406+O406+R406+U406+X406+AA406+AF406+AK406+AP406+AU406+AZ406</f>
        <v>329.67</v>
      </c>
      <c r="G406" s="163">
        <f t="shared" ref="G406" si="298">F406*100/E406</f>
        <v>100</v>
      </c>
      <c r="H406" s="163">
        <f>H407+H408+H409+H411+H412</f>
        <v>0</v>
      </c>
      <c r="I406" s="163">
        <f t="shared" ref="I406:BA406" si="299">I407+I408+I409+I411+I412</f>
        <v>0</v>
      </c>
      <c r="J406" s="163">
        <f t="shared" si="299"/>
        <v>0</v>
      </c>
      <c r="K406" s="163">
        <f t="shared" si="299"/>
        <v>0</v>
      </c>
      <c r="L406" s="163">
        <f t="shared" si="299"/>
        <v>0</v>
      </c>
      <c r="M406" s="163">
        <f t="shared" si="299"/>
        <v>0</v>
      </c>
      <c r="N406" s="163">
        <f t="shared" si="299"/>
        <v>0</v>
      </c>
      <c r="O406" s="163">
        <f t="shared" si="299"/>
        <v>0</v>
      </c>
      <c r="P406" s="163">
        <f t="shared" si="299"/>
        <v>0</v>
      </c>
      <c r="Q406" s="163">
        <f t="shared" si="299"/>
        <v>0</v>
      </c>
      <c r="R406" s="163">
        <f t="shared" si="299"/>
        <v>0</v>
      </c>
      <c r="S406" s="163">
        <f t="shared" si="299"/>
        <v>0</v>
      </c>
      <c r="T406" s="163">
        <f t="shared" si="299"/>
        <v>0</v>
      </c>
      <c r="U406" s="163">
        <f t="shared" si="299"/>
        <v>0</v>
      </c>
      <c r="V406" s="163">
        <f t="shared" si="299"/>
        <v>0</v>
      </c>
      <c r="W406" s="163">
        <f t="shared" si="299"/>
        <v>0</v>
      </c>
      <c r="X406" s="163">
        <f t="shared" si="299"/>
        <v>0</v>
      </c>
      <c r="Y406" s="163">
        <f t="shared" si="299"/>
        <v>0</v>
      </c>
      <c r="Z406" s="163">
        <f t="shared" si="299"/>
        <v>0</v>
      </c>
      <c r="AA406" s="163">
        <f t="shared" si="299"/>
        <v>0</v>
      </c>
      <c r="AB406" s="163">
        <f t="shared" si="299"/>
        <v>0</v>
      </c>
      <c r="AC406" s="163">
        <f t="shared" si="299"/>
        <v>0</v>
      </c>
      <c r="AD406" s="163">
        <f t="shared" si="299"/>
        <v>0</v>
      </c>
      <c r="AE406" s="163">
        <f t="shared" si="299"/>
        <v>329.67</v>
      </c>
      <c r="AF406" s="163">
        <f t="shared" si="299"/>
        <v>329.67</v>
      </c>
      <c r="AG406" s="163">
        <f t="shared" si="299"/>
        <v>0</v>
      </c>
      <c r="AH406" s="163">
        <f t="shared" si="299"/>
        <v>0</v>
      </c>
      <c r="AI406" s="163">
        <f t="shared" si="299"/>
        <v>0</v>
      </c>
      <c r="AJ406" s="163">
        <f t="shared" si="299"/>
        <v>0</v>
      </c>
      <c r="AK406" s="163">
        <f t="shared" si="299"/>
        <v>0</v>
      </c>
      <c r="AL406" s="163">
        <f t="shared" si="299"/>
        <v>0</v>
      </c>
      <c r="AM406" s="163">
        <f t="shared" si="299"/>
        <v>0</v>
      </c>
      <c r="AN406" s="163">
        <f t="shared" si="299"/>
        <v>0</v>
      </c>
      <c r="AO406" s="163">
        <f t="shared" si="299"/>
        <v>0</v>
      </c>
      <c r="AP406" s="163">
        <f t="shared" si="299"/>
        <v>0</v>
      </c>
      <c r="AQ406" s="163">
        <f t="shared" si="299"/>
        <v>0</v>
      </c>
      <c r="AR406" s="163">
        <f t="shared" si="299"/>
        <v>0</v>
      </c>
      <c r="AS406" s="163">
        <f t="shared" si="299"/>
        <v>0</v>
      </c>
      <c r="AT406" s="163">
        <f t="shared" si="299"/>
        <v>0</v>
      </c>
      <c r="AU406" s="163">
        <f t="shared" si="299"/>
        <v>0</v>
      </c>
      <c r="AV406" s="163">
        <f t="shared" si="299"/>
        <v>0</v>
      </c>
      <c r="AW406" s="163">
        <f t="shared" si="299"/>
        <v>0</v>
      </c>
      <c r="AX406" s="163">
        <f t="shared" si="299"/>
        <v>0</v>
      </c>
      <c r="AY406" s="163">
        <f t="shared" si="299"/>
        <v>0</v>
      </c>
      <c r="AZ406" s="163">
        <f t="shared" si="299"/>
        <v>0</v>
      </c>
      <c r="BA406" s="163">
        <f t="shared" si="299"/>
        <v>0</v>
      </c>
      <c r="BB406" s="163"/>
      <c r="BC406" s="211"/>
    </row>
    <row r="407" spans="1:55" ht="32.25" customHeight="1">
      <c r="A407" s="293"/>
      <c r="B407" s="287"/>
      <c r="C407" s="287"/>
      <c r="D407" s="148" t="s">
        <v>37</v>
      </c>
      <c r="E407" s="163">
        <f t="shared" si="296"/>
        <v>0</v>
      </c>
      <c r="F407" s="163">
        <f t="shared" si="297"/>
        <v>0</v>
      </c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  <c r="AA407" s="163"/>
      <c r="AB407" s="163"/>
      <c r="AC407" s="163"/>
      <c r="AD407" s="163"/>
      <c r="AE407" s="163"/>
      <c r="AF407" s="163"/>
      <c r="AG407" s="163"/>
      <c r="AH407" s="163"/>
      <c r="AI407" s="163"/>
      <c r="AJ407" s="163"/>
      <c r="AK407" s="163"/>
      <c r="AL407" s="163"/>
      <c r="AM407" s="163"/>
      <c r="AN407" s="163"/>
      <c r="AO407" s="163"/>
      <c r="AP407" s="163"/>
      <c r="AQ407" s="163"/>
      <c r="AR407" s="163"/>
      <c r="AS407" s="163"/>
      <c r="AT407" s="163"/>
      <c r="AU407" s="163"/>
      <c r="AV407" s="163"/>
      <c r="AW407" s="163"/>
      <c r="AX407" s="163"/>
      <c r="AY407" s="163"/>
      <c r="AZ407" s="163"/>
      <c r="BA407" s="163"/>
      <c r="BB407" s="163"/>
      <c r="BC407" s="211"/>
    </row>
    <row r="408" spans="1:55" ht="50.25" customHeight="1">
      <c r="A408" s="293"/>
      <c r="B408" s="287"/>
      <c r="C408" s="287"/>
      <c r="D408" s="172" t="s">
        <v>2</v>
      </c>
      <c r="E408" s="163">
        <f t="shared" si="296"/>
        <v>313.18270000000001</v>
      </c>
      <c r="F408" s="163">
        <f t="shared" si="297"/>
        <v>313.18270000000001</v>
      </c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3"/>
      <c r="AB408" s="163"/>
      <c r="AC408" s="163"/>
      <c r="AD408" s="163"/>
      <c r="AE408" s="163"/>
      <c r="AF408" s="163"/>
      <c r="AG408" s="163"/>
      <c r="AH408" s="163"/>
      <c r="AI408" s="163"/>
      <c r="AJ408" s="163"/>
      <c r="AK408" s="163"/>
      <c r="AL408" s="163"/>
      <c r="AM408" s="163"/>
      <c r="AN408" s="163"/>
      <c r="AO408" s="163">
        <v>313.18270000000001</v>
      </c>
      <c r="AP408" s="163"/>
      <c r="AQ408" s="163"/>
      <c r="AR408" s="163"/>
      <c r="AS408" s="163"/>
      <c r="AT408" s="163"/>
      <c r="AU408" s="163"/>
      <c r="AV408" s="163"/>
      <c r="AW408" s="163"/>
      <c r="AX408" s="163"/>
      <c r="AY408" s="163"/>
      <c r="AZ408" s="163">
        <v>313.18270000000001</v>
      </c>
      <c r="BA408" s="163"/>
      <c r="BB408" s="163"/>
      <c r="BC408" s="211"/>
    </row>
    <row r="409" spans="1:55" ht="22.5" customHeight="1">
      <c r="A409" s="293"/>
      <c r="B409" s="287"/>
      <c r="C409" s="287"/>
      <c r="D409" s="224" t="s">
        <v>268</v>
      </c>
      <c r="E409" s="163">
        <f>H409+K409+N409+Q409+T409+W409+Z409+AE409+AJ409+AO409+AT409+AY409</f>
        <v>16.487300000000005</v>
      </c>
      <c r="F409" s="163">
        <f t="shared" si="297"/>
        <v>16.487300000000005</v>
      </c>
      <c r="G409" s="163">
        <f t="shared" ref="G409" si="300">F409*100/E409</f>
        <v>100</v>
      </c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3"/>
      <c r="AB409" s="163"/>
      <c r="AC409" s="163"/>
      <c r="AD409" s="163"/>
      <c r="AE409" s="163">
        <v>329.67</v>
      </c>
      <c r="AF409" s="163">
        <v>329.67</v>
      </c>
      <c r="AG409" s="163"/>
      <c r="AH409" s="163"/>
      <c r="AI409" s="163"/>
      <c r="AJ409" s="163"/>
      <c r="AK409" s="163"/>
      <c r="AL409" s="163"/>
      <c r="AM409" s="163"/>
      <c r="AN409" s="163"/>
      <c r="AO409" s="163">
        <v>-313.18270000000001</v>
      </c>
      <c r="AP409" s="163"/>
      <c r="AQ409" s="163"/>
      <c r="AR409" s="163"/>
      <c r="AS409" s="163"/>
      <c r="AT409" s="163"/>
      <c r="AU409" s="163"/>
      <c r="AV409" s="163"/>
      <c r="AW409" s="163"/>
      <c r="AX409" s="163"/>
      <c r="AY409" s="163"/>
      <c r="AZ409" s="163">
        <v>-313.18270000000001</v>
      </c>
      <c r="BA409" s="163"/>
      <c r="BB409" s="163"/>
      <c r="BC409" s="211"/>
    </row>
    <row r="410" spans="1:55" ht="82.5" customHeight="1">
      <c r="A410" s="293"/>
      <c r="B410" s="287"/>
      <c r="C410" s="287"/>
      <c r="D410" s="224" t="s">
        <v>274</v>
      </c>
      <c r="E410" s="163">
        <f t="shared" ref="E410:E415" si="301">H410+K410+N410+Q410+T410+W410+Z410+AE410+AJ410+AO410+AT410+AY410</f>
        <v>0</v>
      </c>
      <c r="F410" s="163">
        <f t="shared" si="297"/>
        <v>0</v>
      </c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  <c r="AA410" s="163"/>
      <c r="AB410" s="163"/>
      <c r="AC410" s="163"/>
      <c r="AD410" s="163"/>
      <c r="AE410" s="163"/>
      <c r="AF410" s="163"/>
      <c r="AG410" s="163"/>
      <c r="AH410" s="163"/>
      <c r="AI410" s="163"/>
      <c r="AJ410" s="163"/>
      <c r="AK410" s="163"/>
      <c r="AL410" s="163"/>
      <c r="AM410" s="163"/>
      <c r="AN410" s="163"/>
      <c r="AO410" s="163"/>
      <c r="AP410" s="163"/>
      <c r="AQ410" s="163"/>
      <c r="AR410" s="163"/>
      <c r="AS410" s="163"/>
      <c r="AT410" s="163"/>
      <c r="AU410" s="163"/>
      <c r="AV410" s="163"/>
      <c r="AW410" s="163"/>
      <c r="AX410" s="163"/>
      <c r="AY410" s="163"/>
      <c r="AZ410" s="163"/>
      <c r="BA410" s="163"/>
      <c r="BB410" s="163"/>
      <c r="BC410" s="211"/>
    </row>
    <row r="411" spans="1:55" ht="22.5" customHeight="1">
      <c r="A411" s="293"/>
      <c r="B411" s="287"/>
      <c r="C411" s="287"/>
      <c r="D411" s="224" t="s">
        <v>269</v>
      </c>
      <c r="E411" s="163">
        <f t="shared" si="301"/>
        <v>0</v>
      </c>
      <c r="F411" s="163">
        <f t="shared" si="297"/>
        <v>0</v>
      </c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  <c r="AA411" s="163"/>
      <c r="AB411" s="163"/>
      <c r="AC411" s="163"/>
      <c r="AD411" s="163"/>
      <c r="AE411" s="163"/>
      <c r="AF411" s="163"/>
      <c r="AG411" s="163"/>
      <c r="AH411" s="163"/>
      <c r="AI411" s="163"/>
      <c r="AJ411" s="163"/>
      <c r="AK411" s="163"/>
      <c r="AL411" s="163"/>
      <c r="AM411" s="163"/>
      <c r="AN411" s="163"/>
      <c r="AO411" s="163"/>
      <c r="AP411" s="163"/>
      <c r="AQ411" s="163"/>
      <c r="AR411" s="163"/>
      <c r="AS411" s="163"/>
      <c r="AT411" s="163"/>
      <c r="AU411" s="163"/>
      <c r="AV411" s="163"/>
      <c r="AW411" s="163"/>
      <c r="AX411" s="163"/>
      <c r="AY411" s="163"/>
      <c r="AZ411" s="163"/>
      <c r="BA411" s="163"/>
      <c r="BB411" s="163"/>
      <c r="BC411" s="211"/>
    </row>
    <row r="412" spans="1:55" ht="31.2">
      <c r="A412" s="294"/>
      <c r="B412" s="287"/>
      <c r="C412" s="287"/>
      <c r="D412" s="228" t="s">
        <v>43</v>
      </c>
      <c r="E412" s="163">
        <f t="shared" si="301"/>
        <v>0</v>
      </c>
      <c r="F412" s="163">
        <f t="shared" si="297"/>
        <v>0</v>
      </c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  <c r="AP412" s="163"/>
      <c r="AQ412" s="163"/>
      <c r="AR412" s="163"/>
      <c r="AS412" s="163"/>
      <c r="AT412" s="163"/>
      <c r="AU412" s="163"/>
      <c r="AV412" s="163"/>
      <c r="AW412" s="163"/>
      <c r="AX412" s="163"/>
      <c r="AY412" s="163"/>
      <c r="AZ412" s="163"/>
      <c r="BA412" s="163"/>
      <c r="BB412" s="163"/>
      <c r="BC412" s="211"/>
    </row>
    <row r="413" spans="1:55" ht="22.5" customHeight="1">
      <c r="A413" s="292" t="s">
        <v>615</v>
      </c>
      <c r="B413" s="287" t="s">
        <v>551</v>
      </c>
      <c r="C413" s="287" t="s">
        <v>298</v>
      </c>
      <c r="D413" s="150" t="s">
        <v>41</v>
      </c>
      <c r="E413" s="163">
        <f t="shared" si="301"/>
        <v>1094.865</v>
      </c>
      <c r="F413" s="163">
        <f t="shared" ref="F413:F419" si="302">I413+L413+O413+R413+U413+X413+AA413+AF413+AK413+AP413+AU413+AZ413</f>
        <v>1094.865</v>
      </c>
      <c r="G413" s="163">
        <f t="shared" ref="G413" si="303">F413*100/E413</f>
        <v>100</v>
      </c>
      <c r="H413" s="163">
        <f>H414+H415+H416+H418+H419</f>
        <v>0</v>
      </c>
      <c r="I413" s="163">
        <f t="shared" ref="I413:BA413" si="304">I414+I415+I416+I418+I419</f>
        <v>0</v>
      </c>
      <c r="J413" s="163">
        <f t="shared" si="304"/>
        <v>0</v>
      </c>
      <c r="K413" s="163">
        <f t="shared" si="304"/>
        <v>0</v>
      </c>
      <c r="L413" s="163">
        <f t="shared" si="304"/>
        <v>0</v>
      </c>
      <c r="M413" s="163">
        <f t="shared" si="304"/>
        <v>0</v>
      </c>
      <c r="N413" s="163">
        <f t="shared" si="304"/>
        <v>0</v>
      </c>
      <c r="O413" s="163">
        <f t="shared" si="304"/>
        <v>0</v>
      </c>
      <c r="P413" s="163">
        <f t="shared" si="304"/>
        <v>0</v>
      </c>
      <c r="Q413" s="163">
        <f t="shared" si="304"/>
        <v>0</v>
      </c>
      <c r="R413" s="163">
        <f t="shared" si="304"/>
        <v>0</v>
      </c>
      <c r="S413" s="163">
        <f t="shared" si="304"/>
        <v>0</v>
      </c>
      <c r="T413" s="163">
        <f t="shared" si="304"/>
        <v>0</v>
      </c>
      <c r="U413" s="163">
        <f t="shared" si="304"/>
        <v>0</v>
      </c>
      <c r="V413" s="163">
        <f t="shared" si="304"/>
        <v>0</v>
      </c>
      <c r="W413" s="163">
        <f t="shared" si="304"/>
        <v>0</v>
      </c>
      <c r="X413" s="163">
        <f t="shared" si="304"/>
        <v>0</v>
      </c>
      <c r="Y413" s="163">
        <f t="shared" si="304"/>
        <v>0</v>
      </c>
      <c r="Z413" s="163">
        <f t="shared" si="304"/>
        <v>0</v>
      </c>
      <c r="AA413" s="163">
        <f t="shared" si="304"/>
        <v>0</v>
      </c>
      <c r="AB413" s="163">
        <f t="shared" si="304"/>
        <v>0</v>
      </c>
      <c r="AC413" s="163">
        <f t="shared" si="304"/>
        <v>0</v>
      </c>
      <c r="AD413" s="163">
        <f t="shared" si="304"/>
        <v>0</v>
      </c>
      <c r="AE413" s="163">
        <f t="shared" si="304"/>
        <v>1094.865</v>
      </c>
      <c r="AF413" s="163">
        <f t="shared" si="304"/>
        <v>1094.865</v>
      </c>
      <c r="AG413" s="163">
        <f t="shared" si="304"/>
        <v>0</v>
      </c>
      <c r="AH413" s="163">
        <f t="shared" si="304"/>
        <v>0</v>
      </c>
      <c r="AI413" s="163">
        <f t="shared" si="304"/>
        <v>0</v>
      </c>
      <c r="AJ413" s="163">
        <f t="shared" si="304"/>
        <v>0</v>
      </c>
      <c r="AK413" s="163">
        <f t="shared" si="304"/>
        <v>0</v>
      </c>
      <c r="AL413" s="163">
        <f t="shared" si="304"/>
        <v>0</v>
      </c>
      <c r="AM413" s="163">
        <f t="shared" si="304"/>
        <v>0</v>
      </c>
      <c r="AN413" s="163">
        <f t="shared" si="304"/>
        <v>0</v>
      </c>
      <c r="AO413" s="163">
        <f t="shared" si="304"/>
        <v>0</v>
      </c>
      <c r="AP413" s="163">
        <f t="shared" si="304"/>
        <v>0</v>
      </c>
      <c r="AQ413" s="163">
        <f t="shared" si="304"/>
        <v>0</v>
      </c>
      <c r="AR413" s="163">
        <f t="shared" si="304"/>
        <v>0</v>
      </c>
      <c r="AS413" s="163">
        <f t="shared" si="304"/>
        <v>0</v>
      </c>
      <c r="AT413" s="163">
        <f t="shared" si="304"/>
        <v>0</v>
      </c>
      <c r="AU413" s="163">
        <f t="shared" si="304"/>
        <v>0</v>
      </c>
      <c r="AV413" s="163">
        <f t="shared" si="304"/>
        <v>0</v>
      </c>
      <c r="AW413" s="163">
        <f t="shared" si="304"/>
        <v>0</v>
      </c>
      <c r="AX413" s="163">
        <f t="shared" si="304"/>
        <v>0</v>
      </c>
      <c r="AY413" s="163">
        <f t="shared" si="304"/>
        <v>0</v>
      </c>
      <c r="AZ413" s="163">
        <f t="shared" si="304"/>
        <v>0</v>
      </c>
      <c r="BA413" s="163">
        <f t="shared" si="304"/>
        <v>0</v>
      </c>
      <c r="BB413" s="163"/>
      <c r="BC413" s="212"/>
    </row>
    <row r="414" spans="1:55" ht="32.25" customHeight="1">
      <c r="A414" s="293"/>
      <c r="B414" s="287"/>
      <c r="C414" s="287"/>
      <c r="D414" s="148" t="s">
        <v>37</v>
      </c>
      <c r="E414" s="163">
        <f t="shared" si="301"/>
        <v>0</v>
      </c>
      <c r="F414" s="163">
        <f t="shared" si="302"/>
        <v>0</v>
      </c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3"/>
      <c r="AB414" s="163"/>
      <c r="AC414" s="163"/>
      <c r="AD414" s="163"/>
      <c r="AE414" s="163"/>
      <c r="AF414" s="163"/>
      <c r="AG414" s="163"/>
      <c r="AH414" s="163"/>
      <c r="AI414" s="163"/>
      <c r="AJ414" s="163"/>
      <c r="AK414" s="163"/>
      <c r="AL414" s="163"/>
      <c r="AM414" s="163"/>
      <c r="AN414" s="163"/>
      <c r="AO414" s="163"/>
      <c r="AP414" s="163"/>
      <c r="AQ414" s="163"/>
      <c r="AR414" s="163"/>
      <c r="AS414" s="163"/>
      <c r="AT414" s="163"/>
      <c r="AU414" s="163"/>
      <c r="AV414" s="163"/>
      <c r="AW414" s="163"/>
      <c r="AX414" s="163"/>
      <c r="AY414" s="163"/>
      <c r="AZ414" s="163"/>
      <c r="BA414" s="163"/>
      <c r="BB414" s="163"/>
      <c r="BC414" s="212"/>
    </row>
    <row r="415" spans="1:55" ht="50.25" customHeight="1">
      <c r="A415" s="293"/>
      <c r="B415" s="287"/>
      <c r="C415" s="287"/>
      <c r="D415" s="172" t="s">
        <v>2</v>
      </c>
      <c r="E415" s="163">
        <f t="shared" si="301"/>
        <v>1040.12175</v>
      </c>
      <c r="F415" s="163">
        <f t="shared" si="302"/>
        <v>1040.12175</v>
      </c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3"/>
      <c r="AB415" s="163"/>
      <c r="AC415" s="163"/>
      <c r="AD415" s="163"/>
      <c r="AE415" s="163"/>
      <c r="AF415" s="163"/>
      <c r="AG415" s="163"/>
      <c r="AH415" s="163"/>
      <c r="AI415" s="163"/>
      <c r="AJ415" s="163"/>
      <c r="AK415" s="163"/>
      <c r="AL415" s="163"/>
      <c r="AM415" s="163"/>
      <c r="AN415" s="163"/>
      <c r="AO415" s="163">
        <v>1040.12175</v>
      </c>
      <c r="AP415" s="163"/>
      <c r="AQ415" s="163"/>
      <c r="AR415" s="163"/>
      <c r="AS415" s="163"/>
      <c r="AT415" s="163"/>
      <c r="AU415" s="163"/>
      <c r="AV415" s="163"/>
      <c r="AW415" s="163"/>
      <c r="AX415" s="163"/>
      <c r="AY415" s="163"/>
      <c r="AZ415" s="163">
        <v>1040.12175</v>
      </c>
      <c r="BA415" s="163"/>
      <c r="BB415" s="163"/>
      <c r="BC415" s="212"/>
    </row>
    <row r="416" spans="1:55" ht="22.5" customHeight="1">
      <c r="A416" s="293"/>
      <c r="B416" s="287"/>
      <c r="C416" s="287"/>
      <c r="D416" s="224" t="s">
        <v>268</v>
      </c>
      <c r="E416" s="163">
        <f>H416+K416+N416+Q416+T416+W416+Z416+AE416+AJ416+AO416+AT416+AY416</f>
        <v>54.743249999999989</v>
      </c>
      <c r="F416" s="163">
        <f t="shared" si="302"/>
        <v>54.743249999999989</v>
      </c>
      <c r="G416" s="163">
        <f t="shared" ref="G416" si="305">F416*100/E416</f>
        <v>100</v>
      </c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3"/>
      <c r="AB416" s="163"/>
      <c r="AC416" s="163"/>
      <c r="AD416" s="163"/>
      <c r="AE416" s="163">
        <v>1094.865</v>
      </c>
      <c r="AF416" s="163">
        <v>1094.865</v>
      </c>
      <c r="AG416" s="163"/>
      <c r="AH416" s="163"/>
      <c r="AI416" s="163"/>
      <c r="AJ416" s="163"/>
      <c r="AK416" s="163"/>
      <c r="AL416" s="163"/>
      <c r="AM416" s="163"/>
      <c r="AN416" s="163"/>
      <c r="AO416" s="163">
        <v>-1040.12175</v>
      </c>
      <c r="AP416" s="163"/>
      <c r="AQ416" s="163"/>
      <c r="AR416" s="163"/>
      <c r="AS416" s="163"/>
      <c r="AT416" s="163"/>
      <c r="AU416" s="163"/>
      <c r="AV416" s="163"/>
      <c r="AW416" s="163"/>
      <c r="AX416" s="163"/>
      <c r="AY416" s="163"/>
      <c r="AZ416" s="163">
        <v>-1040.12175</v>
      </c>
      <c r="BA416" s="163"/>
      <c r="BB416" s="163"/>
      <c r="BC416" s="212"/>
    </row>
    <row r="417" spans="1:55" ht="82.5" customHeight="1">
      <c r="A417" s="293"/>
      <c r="B417" s="287"/>
      <c r="C417" s="287"/>
      <c r="D417" s="224" t="s">
        <v>274</v>
      </c>
      <c r="E417" s="163">
        <f t="shared" ref="E417:E422" si="306">H417+K417+N417+Q417+T417+W417+Z417+AE417+AJ417+AO417+AT417+AY417</f>
        <v>0</v>
      </c>
      <c r="F417" s="163">
        <f t="shared" si="302"/>
        <v>0</v>
      </c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  <c r="AA417" s="163"/>
      <c r="AB417" s="163"/>
      <c r="AC417" s="163"/>
      <c r="AD417" s="163"/>
      <c r="AE417" s="163"/>
      <c r="AF417" s="163"/>
      <c r="AG417" s="163"/>
      <c r="AH417" s="163"/>
      <c r="AI417" s="163"/>
      <c r="AJ417" s="163"/>
      <c r="AK417" s="163"/>
      <c r="AL417" s="163"/>
      <c r="AM417" s="163"/>
      <c r="AN417" s="163"/>
      <c r="AO417" s="163"/>
      <c r="AP417" s="163"/>
      <c r="AQ417" s="163"/>
      <c r="AR417" s="163"/>
      <c r="AS417" s="163"/>
      <c r="AT417" s="163"/>
      <c r="AU417" s="163"/>
      <c r="AV417" s="163"/>
      <c r="AW417" s="163"/>
      <c r="AX417" s="163"/>
      <c r="AY417" s="163"/>
      <c r="AZ417" s="163"/>
      <c r="BA417" s="163"/>
      <c r="BB417" s="163"/>
      <c r="BC417" s="212"/>
    </row>
    <row r="418" spans="1:55" ht="22.5" customHeight="1">
      <c r="A418" s="293"/>
      <c r="B418" s="287"/>
      <c r="C418" s="287"/>
      <c r="D418" s="224" t="s">
        <v>269</v>
      </c>
      <c r="E418" s="163">
        <f t="shared" si="306"/>
        <v>0</v>
      </c>
      <c r="F418" s="163">
        <f t="shared" si="302"/>
        <v>0</v>
      </c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  <c r="AA418" s="163"/>
      <c r="AB418" s="163"/>
      <c r="AC418" s="163"/>
      <c r="AD418" s="163"/>
      <c r="AE418" s="163"/>
      <c r="AF418" s="163"/>
      <c r="AG418" s="163"/>
      <c r="AH418" s="163"/>
      <c r="AI418" s="163"/>
      <c r="AJ418" s="163"/>
      <c r="AK418" s="163"/>
      <c r="AL418" s="163"/>
      <c r="AM418" s="163"/>
      <c r="AN418" s="163"/>
      <c r="AO418" s="163"/>
      <c r="AP418" s="163"/>
      <c r="AQ418" s="163"/>
      <c r="AR418" s="163"/>
      <c r="AS418" s="163"/>
      <c r="AT418" s="163"/>
      <c r="AU418" s="163"/>
      <c r="AV418" s="163"/>
      <c r="AW418" s="163"/>
      <c r="AX418" s="163"/>
      <c r="AY418" s="163"/>
      <c r="AZ418" s="163"/>
      <c r="BA418" s="163"/>
      <c r="BB418" s="163"/>
      <c r="BC418" s="212"/>
    </row>
    <row r="419" spans="1:55" ht="31.2">
      <c r="A419" s="294"/>
      <c r="B419" s="287"/>
      <c r="C419" s="287"/>
      <c r="D419" s="228" t="s">
        <v>43</v>
      </c>
      <c r="E419" s="163">
        <f t="shared" si="306"/>
        <v>0</v>
      </c>
      <c r="F419" s="163">
        <f t="shared" si="302"/>
        <v>0</v>
      </c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  <c r="AA419" s="163"/>
      <c r="AB419" s="163"/>
      <c r="AC419" s="163"/>
      <c r="AD419" s="163"/>
      <c r="AE419" s="163"/>
      <c r="AF419" s="163"/>
      <c r="AG419" s="163"/>
      <c r="AH419" s="163"/>
      <c r="AI419" s="163"/>
      <c r="AJ419" s="163"/>
      <c r="AK419" s="163"/>
      <c r="AL419" s="163"/>
      <c r="AM419" s="163"/>
      <c r="AN419" s="163"/>
      <c r="AO419" s="163"/>
      <c r="AP419" s="163"/>
      <c r="AQ419" s="163"/>
      <c r="AR419" s="163"/>
      <c r="AS419" s="163"/>
      <c r="AT419" s="163"/>
      <c r="AU419" s="163"/>
      <c r="AV419" s="163"/>
      <c r="AW419" s="163"/>
      <c r="AX419" s="163"/>
      <c r="AY419" s="163"/>
      <c r="AZ419" s="163"/>
      <c r="BA419" s="163"/>
      <c r="BB419" s="163"/>
      <c r="BC419" s="212"/>
    </row>
    <row r="420" spans="1:55" ht="27.75" customHeight="1">
      <c r="A420" s="292" t="s">
        <v>616</v>
      </c>
      <c r="B420" s="287" t="s">
        <v>552</v>
      </c>
      <c r="C420" s="287" t="s">
        <v>298</v>
      </c>
      <c r="D420" s="150" t="s">
        <v>41</v>
      </c>
      <c r="E420" s="163">
        <f t="shared" si="306"/>
        <v>120.92</v>
      </c>
      <c r="F420" s="163">
        <f t="shared" ref="F420:F426" si="307">I420+L420+O420+R420+U420+X420+AA420+AF420+AK420+AP420+AU420+AZ420</f>
        <v>120.92</v>
      </c>
      <c r="G420" s="163">
        <f t="shared" ref="G420" si="308">F420*100/E420</f>
        <v>100</v>
      </c>
      <c r="H420" s="163">
        <f>H421+H422+H423+H425+H426</f>
        <v>0</v>
      </c>
      <c r="I420" s="163">
        <f t="shared" ref="I420:BA420" si="309">I421+I422+I423+I425+I426</f>
        <v>0</v>
      </c>
      <c r="J420" s="163">
        <f t="shared" si="309"/>
        <v>0</v>
      </c>
      <c r="K420" s="163">
        <f t="shared" si="309"/>
        <v>0</v>
      </c>
      <c r="L420" s="163">
        <f t="shared" si="309"/>
        <v>0</v>
      </c>
      <c r="M420" s="163">
        <f t="shared" si="309"/>
        <v>0</v>
      </c>
      <c r="N420" s="163">
        <f t="shared" si="309"/>
        <v>0</v>
      </c>
      <c r="O420" s="163">
        <f t="shared" si="309"/>
        <v>0</v>
      </c>
      <c r="P420" s="163">
        <f t="shared" si="309"/>
        <v>0</v>
      </c>
      <c r="Q420" s="163">
        <f t="shared" si="309"/>
        <v>0</v>
      </c>
      <c r="R420" s="163">
        <f t="shared" si="309"/>
        <v>0</v>
      </c>
      <c r="S420" s="163">
        <f t="shared" si="309"/>
        <v>0</v>
      </c>
      <c r="T420" s="163">
        <f t="shared" si="309"/>
        <v>0</v>
      </c>
      <c r="U420" s="163">
        <f t="shared" si="309"/>
        <v>0</v>
      </c>
      <c r="V420" s="163">
        <f t="shared" si="309"/>
        <v>0</v>
      </c>
      <c r="W420" s="163">
        <f t="shared" si="309"/>
        <v>0</v>
      </c>
      <c r="X420" s="163">
        <f t="shared" si="309"/>
        <v>0</v>
      </c>
      <c r="Y420" s="163">
        <f t="shared" si="309"/>
        <v>0</v>
      </c>
      <c r="Z420" s="163">
        <f t="shared" si="309"/>
        <v>120.92</v>
      </c>
      <c r="AA420" s="163">
        <f t="shared" si="309"/>
        <v>120.92</v>
      </c>
      <c r="AB420" s="163">
        <f t="shared" si="309"/>
        <v>0</v>
      </c>
      <c r="AC420" s="163">
        <f t="shared" si="309"/>
        <v>0</v>
      </c>
      <c r="AD420" s="163">
        <f t="shared" si="309"/>
        <v>0</v>
      </c>
      <c r="AE420" s="163">
        <f t="shared" si="309"/>
        <v>0</v>
      </c>
      <c r="AF420" s="163">
        <f t="shared" si="309"/>
        <v>0</v>
      </c>
      <c r="AG420" s="163">
        <f t="shared" si="309"/>
        <v>0</v>
      </c>
      <c r="AH420" s="163">
        <f t="shared" si="309"/>
        <v>0</v>
      </c>
      <c r="AI420" s="163">
        <f t="shared" si="309"/>
        <v>0</v>
      </c>
      <c r="AJ420" s="163">
        <f t="shared" si="309"/>
        <v>0</v>
      </c>
      <c r="AK420" s="163">
        <f t="shared" si="309"/>
        <v>0</v>
      </c>
      <c r="AL420" s="163">
        <f t="shared" si="309"/>
        <v>0</v>
      </c>
      <c r="AM420" s="163">
        <f t="shared" si="309"/>
        <v>0</v>
      </c>
      <c r="AN420" s="163">
        <f t="shared" si="309"/>
        <v>0</v>
      </c>
      <c r="AO420" s="163">
        <f t="shared" si="309"/>
        <v>0</v>
      </c>
      <c r="AP420" s="163">
        <f t="shared" si="309"/>
        <v>0</v>
      </c>
      <c r="AQ420" s="163">
        <f t="shared" si="309"/>
        <v>0</v>
      </c>
      <c r="AR420" s="163">
        <f t="shared" si="309"/>
        <v>0</v>
      </c>
      <c r="AS420" s="163">
        <f t="shared" si="309"/>
        <v>0</v>
      </c>
      <c r="AT420" s="163">
        <f t="shared" si="309"/>
        <v>0</v>
      </c>
      <c r="AU420" s="163">
        <f t="shared" si="309"/>
        <v>0</v>
      </c>
      <c r="AV420" s="163">
        <f t="shared" si="309"/>
        <v>0</v>
      </c>
      <c r="AW420" s="163">
        <f t="shared" si="309"/>
        <v>0</v>
      </c>
      <c r="AX420" s="163">
        <f t="shared" si="309"/>
        <v>0</v>
      </c>
      <c r="AY420" s="163">
        <f t="shared" si="309"/>
        <v>0</v>
      </c>
      <c r="AZ420" s="163">
        <f t="shared" si="309"/>
        <v>0</v>
      </c>
      <c r="BA420" s="163">
        <f t="shared" si="309"/>
        <v>0</v>
      </c>
      <c r="BB420" s="163"/>
      <c r="BC420" s="213"/>
    </row>
    <row r="421" spans="1:55" ht="32.25" customHeight="1">
      <c r="A421" s="293"/>
      <c r="B421" s="287"/>
      <c r="C421" s="287"/>
      <c r="D421" s="148" t="s">
        <v>37</v>
      </c>
      <c r="E421" s="163">
        <f t="shared" si="306"/>
        <v>0</v>
      </c>
      <c r="F421" s="163">
        <f t="shared" si="307"/>
        <v>0</v>
      </c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  <c r="AA421" s="163"/>
      <c r="AB421" s="163"/>
      <c r="AC421" s="163"/>
      <c r="AD421" s="163"/>
      <c r="AE421" s="163"/>
      <c r="AF421" s="163"/>
      <c r="AG421" s="163"/>
      <c r="AH421" s="163"/>
      <c r="AI421" s="163"/>
      <c r="AJ421" s="163"/>
      <c r="AK421" s="163"/>
      <c r="AL421" s="163"/>
      <c r="AM421" s="163"/>
      <c r="AN421" s="163"/>
      <c r="AO421" s="163"/>
      <c r="AP421" s="163"/>
      <c r="AQ421" s="163"/>
      <c r="AR421" s="163"/>
      <c r="AS421" s="163"/>
      <c r="AT421" s="163"/>
      <c r="AU421" s="163"/>
      <c r="AV421" s="163"/>
      <c r="AW421" s="163"/>
      <c r="AX421" s="163"/>
      <c r="AY421" s="163"/>
      <c r="AZ421" s="163"/>
      <c r="BA421" s="163"/>
      <c r="BB421" s="163"/>
      <c r="BC421" s="213"/>
    </row>
    <row r="422" spans="1:55" ht="50.25" customHeight="1">
      <c r="A422" s="293"/>
      <c r="B422" s="287"/>
      <c r="C422" s="287"/>
      <c r="D422" s="172" t="s">
        <v>2</v>
      </c>
      <c r="E422" s="163">
        <f t="shared" si="306"/>
        <v>114.874</v>
      </c>
      <c r="F422" s="163">
        <f t="shared" si="307"/>
        <v>114.874</v>
      </c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  <c r="AA422" s="163"/>
      <c r="AB422" s="163"/>
      <c r="AC422" s="163"/>
      <c r="AD422" s="163"/>
      <c r="AE422" s="163"/>
      <c r="AF422" s="163"/>
      <c r="AG422" s="163"/>
      <c r="AH422" s="163"/>
      <c r="AI422" s="163"/>
      <c r="AJ422" s="163"/>
      <c r="AK422" s="163"/>
      <c r="AL422" s="163"/>
      <c r="AM422" s="163"/>
      <c r="AN422" s="163"/>
      <c r="AO422" s="163">
        <v>114.874</v>
      </c>
      <c r="AP422" s="163"/>
      <c r="AQ422" s="163"/>
      <c r="AR422" s="163"/>
      <c r="AS422" s="163"/>
      <c r="AT422" s="163"/>
      <c r="AU422" s="163"/>
      <c r="AV422" s="163"/>
      <c r="AW422" s="163"/>
      <c r="AX422" s="163"/>
      <c r="AY422" s="163"/>
      <c r="AZ422" s="163">
        <v>114.874</v>
      </c>
      <c r="BA422" s="163"/>
      <c r="BB422" s="163"/>
      <c r="BC422" s="213"/>
    </row>
    <row r="423" spans="1:55" ht="22.5" customHeight="1">
      <c r="A423" s="293"/>
      <c r="B423" s="287"/>
      <c r="C423" s="287"/>
      <c r="D423" s="224" t="s">
        <v>268</v>
      </c>
      <c r="E423" s="163">
        <f>H423+K423+N423+Q423+T423+W423+Z423+AE423+AJ423+AO423+AT423+AY423</f>
        <v>6.0460000000000065</v>
      </c>
      <c r="F423" s="163">
        <f t="shared" si="307"/>
        <v>6.0460000000000065</v>
      </c>
      <c r="G423" s="163">
        <f t="shared" ref="G423" si="310">F423*100/E423</f>
        <v>99.999999999999986</v>
      </c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>
        <v>120.92</v>
      </c>
      <c r="AA423" s="163">
        <v>120.92</v>
      </c>
      <c r="AB423" s="163"/>
      <c r="AC423" s="163"/>
      <c r="AD423" s="163"/>
      <c r="AE423" s="163"/>
      <c r="AF423" s="163"/>
      <c r="AG423" s="163"/>
      <c r="AH423" s="163"/>
      <c r="AI423" s="163"/>
      <c r="AJ423" s="163"/>
      <c r="AK423" s="163"/>
      <c r="AL423" s="163"/>
      <c r="AM423" s="163"/>
      <c r="AN423" s="163"/>
      <c r="AO423" s="163">
        <v>-114.874</v>
      </c>
      <c r="AP423" s="163"/>
      <c r="AQ423" s="163"/>
      <c r="AR423" s="163"/>
      <c r="AS423" s="163"/>
      <c r="AT423" s="163"/>
      <c r="AU423" s="163"/>
      <c r="AV423" s="163"/>
      <c r="AW423" s="163"/>
      <c r="AX423" s="163"/>
      <c r="AY423" s="163"/>
      <c r="AZ423" s="163">
        <v>-114.874</v>
      </c>
      <c r="BA423" s="163"/>
      <c r="BB423" s="163"/>
      <c r="BC423" s="213"/>
    </row>
    <row r="424" spans="1:55" ht="82.5" customHeight="1">
      <c r="A424" s="293"/>
      <c r="B424" s="287"/>
      <c r="C424" s="287"/>
      <c r="D424" s="224" t="s">
        <v>274</v>
      </c>
      <c r="E424" s="163">
        <f t="shared" ref="E424:E429" si="311">H424+K424+N424+Q424+T424+W424+Z424+AE424+AJ424+AO424+AT424+AY424</f>
        <v>0</v>
      </c>
      <c r="F424" s="163">
        <f t="shared" si="307"/>
        <v>0</v>
      </c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  <c r="AA424" s="163"/>
      <c r="AB424" s="163"/>
      <c r="AC424" s="163"/>
      <c r="AD424" s="163"/>
      <c r="AE424" s="163"/>
      <c r="AF424" s="163"/>
      <c r="AG424" s="163"/>
      <c r="AH424" s="163"/>
      <c r="AI424" s="163"/>
      <c r="AJ424" s="163"/>
      <c r="AK424" s="163"/>
      <c r="AL424" s="163"/>
      <c r="AM424" s="163"/>
      <c r="AN424" s="163"/>
      <c r="AO424" s="163"/>
      <c r="AP424" s="163"/>
      <c r="AQ424" s="163"/>
      <c r="AR424" s="163"/>
      <c r="AS424" s="163"/>
      <c r="AT424" s="163"/>
      <c r="AU424" s="163"/>
      <c r="AV424" s="163"/>
      <c r="AW424" s="163"/>
      <c r="AX424" s="163"/>
      <c r="AY424" s="163"/>
      <c r="AZ424" s="163"/>
      <c r="BA424" s="163"/>
      <c r="BB424" s="163"/>
      <c r="BC424" s="213"/>
    </row>
    <row r="425" spans="1:55" ht="22.5" customHeight="1">
      <c r="A425" s="293"/>
      <c r="B425" s="287"/>
      <c r="C425" s="287"/>
      <c r="D425" s="224" t="s">
        <v>269</v>
      </c>
      <c r="E425" s="163">
        <f t="shared" si="311"/>
        <v>0</v>
      </c>
      <c r="F425" s="163">
        <f t="shared" si="307"/>
        <v>0</v>
      </c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  <c r="AA425" s="163"/>
      <c r="AB425" s="163"/>
      <c r="AC425" s="163"/>
      <c r="AD425" s="163"/>
      <c r="AE425" s="163"/>
      <c r="AF425" s="163"/>
      <c r="AG425" s="163"/>
      <c r="AH425" s="163"/>
      <c r="AI425" s="163"/>
      <c r="AJ425" s="163"/>
      <c r="AK425" s="163"/>
      <c r="AL425" s="163"/>
      <c r="AM425" s="163"/>
      <c r="AN425" s="163"/>
      <c r="AO425" s="163"/>
      <c r="AP425" s="163"/>
      <c r="AQ425" s="163"/>
      <c r="AR425" s="163"/>
      <c r="AS425" s="163"/>
      <c r="AT425" s="163"/>
      <c r="AU425" s="163"/>
      <c r="AV425" s="163"/>
      <c r="AW425" s="163"/>
      <c r="AX425" s="163"/>
      <c r="AY425" s="163"/>
      <c r="AZ425" s="163"/>
      <c r="BA425" s="163"/>
      <c r="BB425" s="163"/>
      <c r="BC425" s="213"/>
    </row>
    <row r="426" spans="1:55" ht="31.2">
      <c r="A426" s="294"/>
      <c r="B426" s="287"/>
      <c r="C426" s="287"/>
      <c r="D426" s="228" t="s">
        <v>43</v>
      </c>
      <c r="E426" s="163">
        <f t="shared" si="311"/>
        <v>0</v>
      </c>
      <c r="F426" s="163">
        <f t="shared" si="307"/>
        <v>0</v>
      </c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  <c r="AA426" s="163"/>
      <c r="AB426" s="163"/>
      <c r="AC426" s="163"/>
      <c r="AD426" s="163"/>
      <c r="AE426" s="163"/>
      <c r="AF426" s="163"/>
      <c r="AG426" s="163"/>
      <c r="AH426" s="163"/>
      <c r="AI426" s="163"/>
      <c r="AJ426" s="163"/>
      <c r="AK426" s="163"/>
      <c r="AL426" s="163"/>
      <c r="AM426" s="163"/>
      <c r="AN426" s="163"/>
      <c r="AO426" s="163"/>
      <c r="AP426" s="163"/>
      <c r="AQ426" s="163"/>
      <c r="AR426" s="163"/>
      <c r="AS426" s="163"/>
      <c r="AT426" s="163"/>
      <c r="AU426" s="163"/>
      <c r="AV426" s="163"/>
      <c r="AW426" s="163"/>
      <c r="AX426" s="163"/>
      <c r="AY426" s="163"/>
      <c r="AZ426" s="163"/>
      <c r="BA426" s="163"/>
      <c r="BB426" s="163"/>
      <c r="BC426" s="213"/>
    </row>
    <row r="427" spans="1:55" ht="27.75" customHeight="1">
      <c r="A427" s="292" t="s">
        <v>617</v>
      </c>
      <c r="B427" s="287" t="s">
        <v>553</v>
      </c>
      <c r="C427" s="287" t="s">
        <v>298</v>
      </c>
      <c r="D427" s="150" t="s">
        <v>41</v>
      </c>
      <c r="E427" s="163">
        <f t="shared" si="311"/>
        <v>3215.645</v>
      </c>
      <c r="F427" s="163">
        <f t="shared" ref="F427:F433" si="312">I427+L427+O427+R427+U427+X427+AA427+AF427+AK427+AP427+AU427+AZ427</f>
        <v>3215.645</v>
      </c>
      <c r="G427" s="163">
        <f t="shared" ref="G427" si="313">F427*100/E427</f>
        <v>100</v>
      </c>
      <c r="H427" s="163">
        <f>H428+H429+H430+H432+H433</f>
        <v>0</v>
      </c>
      <c r="I427" s="163">
        <f t="shared" ref="I427:BA427" si="314">I428+I429+I430+I432+I433</f>
        <v>0</v>
      </c>
      <c r="J427" s="163">
        <f t="shared" si="314"/>
        <v>0</v>
      </c>
      <c r="K427" s="163">
        <f t="shared" si="314"/>
        <v>0</v>
      </c>
      <c r="L427" s="163">
        <f t="shared" si="314"/>
        <v>0</v>
      </c>
      <c r="M427" s="163">
        <f t="shared" si="314"/>
        <v>0</v>
      </c>
      <c r="N427" s="163">
        <f t="shared" si="314"/>
        <v>0</v>
      </c>
      <c r="O427" s="163">
        <f t="shared" si="314"/>
        <v>0</v>
      </c>
      <c r="P427" s="163">
        <f t="shared" si="314"/>
        <v>0</v>
      </c>
      <c r="Q427" s="163">
        <f t="shared" si="314"/>
        <v>0</v>
      </c>
      <c r="R427" s="163">
        <f t="shared" si="314"/>
        <v>0</v>
      </c>
      <c r="S427" s="163">
        <f t="shared" si="314"/>
        <v>0</v>
      </c>
      <c r="T427" s="163">
        <f t="shared" si="314"/>
        <v>0</v>
      </c>
      <c r="U427" s="163">
        <f t="shared" si="314"/>
        <v>0</v>
      </c>
      <c r="V427" s="163">
        <f t="shared" si="314"/>
        <v>0</v>
      </c>
      <c r="W427" s="163">
        <f t="shared" si="314"/>
        <v>0</v>
      </c>
      <c r="X427" s="163">
        <f t="shared" si="314"/>
        <v>0</v>
      </c>
      <c r="Y427" s="163">
        <f t="shared" si="314"/>
        <v>0</v>
      </c>
      <c r="Z427" s="163">
        <f t="shared" si="314"/>
        <v>0</v>
      </c>
      <c r="AA427" s="163">
        <f t="shared" si="314"/>
        <v>0</v>
      </c>
      <c r="AB427" s="163">
        <f t="shared" si="314"/>
        <v>0</v>
      </c>
      <c r="AC427" s="163">
        <f t="shared" si="314"/>
        <v>0</v>
      </c>
      <c r="AD427" s="163">
        <f t="shared" si="314"/>
        <v>0</v>
      </c>
      <c r="AE427" s="163">
        <f t="shared" si="314"/>
        <v>2715.7429999999999</v>
      </c>
      <c r="AF427" s="163">
        <f t="shared" si="314"/>
        <v>2715.7429999999999</v>
      </c>
      <c r="AG427" s="163">
        <f t="shared" si="314"/>
        <v>0</v>
      </c>
      <c r="AH427" s="163">
        <f t="shared" si="314"/>
        <v>0</v>
      </c>
      <c r="AI427" s="163">
        <f t="shared" si="314"/>
        <v>0</v>
      </c>
      <c r="AJ427" s="163">
        <f t="shared" si="314"/>
        <v>499.90199999999999</v>
      </c>
      <c r="AK427" s="163">
        <f t="shared" si="314"/>
        <v>499.90199999999999</v>
      </c>
      <c r="AL427" s="163">
        <f t="shared" si="314"/>
        <v>0</v>
      </c>
      <c r="AM427" s="163">
        <f t="shared" si="314"/>
        <v>0</v>
      </c>
      <c r="AN427" s="163">
        <f t="shared" si="314"/>
        <v>0</v>
      </c>
      <c r="AO427" s="163">
        <f t="shared" si="314"/>
        <v>0</v>
      </c>
      <c r="AP427" s="163">
        <f t="shared" si="314"/>
        <v>0</v>
      </c>
      <c r="AQ427" s="163">
        <f t="shared" si="314"/>
        <v>0</v>
      </c>
      <c r="AR427" s="163">
        <f t="shared" si="314"/>
        <v>0</v>
      </c>
      <c r="AS427" s="163">
        <f t="shared" si="314"/>
        <v>0</v>
      </c>
      <c r="AT427" s="163">
        <f t="shared" si="314"/>
        <v>0</v>
      </c>
      <c r="AU427" s="163">
        <f t="shared" si="314"/>
        <v>0</v>
      </c>
      <c r="AV427" s="163">
        <f t="shared" si="314"/>
        <v>0</v>
      </c>
      <c r="AW427" s="163">
        <f t="shared" si="314"/>
        <v>0</v>
      </c>
      <c r="AX427" s="163">
        <f t="shared" si="314"/>
        <v>0</v>
      </c>
      <c r="AY427" s="163">
        <f t="shared" si="314"/>
        <v>0</v>
      </c>
      <c r="AZ427" s="163">
        <f t="shared" si="314"/>
        <v>0</v>
      </c>
      <c r="BA427" s="163">
        <f t="shared" si="314"/>
        <v>0</v>
      </c>
      <c r="BB427" s="163"/>
      <c r="BC427" s="215"/>
    </row>
    <row r="428" spans="1:55" ht="32.25" customHeight="1">
      <c r="A428" s="293"/>
      <c r="B428" s="287"/>
      <c r="C428" s="287"/>
      <c r="D428" s="148" t="s">
        <v>37</v>
      </c>
      <c r="E428" s="163">
        <f t="shared" si="311"/>
        <v>0</v>
      </c>
      <c r="F428" s="163">
        <f t="shared" si="312"/>
        <v>0</v>
      </c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  <c r="AA428" s="163"/>
      <c r="AB428" s="163"/>
      <c r="AC428" s="163"/>
      <c r="AD428" s="163"/>
      <c r="AE428" s="163"/>
      <c r="AF428" s="163"/>
      <c r="AG428" s="163"/>
      <c r="AH428" s="163"/>
      <c r="AI428" s="163"/>
      <c r="AJ428" s="163"/>
      <c r="AK428" s="163"/>
      <c r="AL428" s="163"/>
      <c r="AM428" s="163"/>
      <c r="AN428" s="163"/>
      <c r="AO428" s="163"/>
      <c r="AP428" s="163"/>
      <c r="AQ428" s="163"/>
      <c r="AR428" s="163"/>
      <c r="AS428" s="163"/>
      <c r="AT428" s="163"/>
      <c r="AU428" s="163"/>
      <c r="AV428" s="163"/>
      <c r="AW428" s="163"/>
      <c r="AX428" s="163"/>
      <c r="AY428" s="163"/>
      <c r="AZ428" s="163"/>
      <c r="BA428" s="163"/>
      <c r="BB428" s="163"/>
      <c r="BC428" s="215"/>
    </row>
    <row r="429" spans="1:55" ht="50.25" customHeight="1">
      <c r="A429" s="293"/>
      <c r="B429" s="287"/>
      <c r="C429" s="287"/>
      <c r="D429" s="172" t="s">
        <v>2</v>
      </c>
      <c r="E429" s="163">
        <f t="shared" si="311"/>
        <v>3054.8627499999998</v>
      </c>
      <c r="F429" s="163">
        <f t="shared" si="312"/>
        <v>3054.8627499999998</v>
      </c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  <c r="AA429" s="163"/>
      <c r="AB429" s="163"/>
      <c r="AC429" s="163"/>
      <c r="AD429" s="163"/>
      <c r="AE429" s="163"/>
      <c r="AF429" s="163"/>
      <c r="AG429" s="163"/>
      <c r="AH429" s="163"/>
      <c r="AI429" s="163"/>
      <c r="AJ429" s="163"/>
      <c r="AK429" s="163"/>
      <c r="AL429" s="163"/>
      <c r="AM429" s="163"/>
      <c r="AN429" s="163"/>
      <c r="AO429" s="163">
        <v>3054.8627499999998</v>
      </c>
      <c r="AP429" s="163"/>
      <c r="AQ429" s="163"/>
      <c r="AR429" s="163"/>
      <c r="AS429" s="163"/>
      <c r="AT429" s="163"/>
      <c r="AU429" s="163"/>
      <c r="AV429" s="163"/>
      <c r="AW429" s="163"/>
      <c r="AX429" s="163"/>
      <c r="AY429" s="163"/>
      <c r="AZ429" s="163">
        <v>3054.8627499999998</v>
      </c>
      <c r="BA429" s="163"/>
      <c r="BB429" s="163"/>
      <c r="BC429" s="215"/>
    </row>
    <row r="430" spans="1:55" ht="22.5" customHeight="1">
      <c r="A430" s="293"/>
      <c r="B430" s="287"/>
      <c r="C430" s="287"/>
      <c r="D430" s="224" t="s">
        <v>268</v>
      </c>
      <c r="E430" s="201">
        <f>H430+K430+N430+Q430+T430+W430+Z430+AE430+AJ430+AO430+AT430+AY430</f>
        <v>160.7822500000002</v>
      </c>
      <c r="F430" s="201">
        <f t="shared" si="312"/>
        <v>160.7822500000002</v>
      </c>
      <c r="G430" s="163">
        <f t="shared" ref="G430" si="315">F430*100/E430</f>
        <v>100</v>
      </c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  <c r="AA430" s="163"/>
      <c r="AB430" s="163"/>
      <c r="AC430" s="163"/>
      <c r="AD430" s="163"/>
      <c r="AE430" s="163">
        <v>2715.7429999999999</v>
      </c>
      <c r="AF430" s="163">
        <v>2715.7429999999999</v>
      </c>
      <c r="AG430" s="163"/>
      <c r="AH430" s="163"/>
      <c r="AI430" s="163"/>
      <c r="AJ430" s="163">
        <v>499.90199999999999</v>
      </c>
      <c r="AK430" s="163">
        <v>499.90199999999999</v>
      </c>
      <c r="AL430" s="163"/>
      <c r="AM430" s="163"/>
      <c r="AN430" s="163"/>
      <c r="AO430" s="163">
        <v>-3054.8627499999998</v>
      </c>
      <c r="AP430" s="163"/>
      <c r="AQ430" s="163"/>
      <c r="AR430" s="163"/>
      <c r="AS430" s="163"/>
      <c r="AT430" s="163"/>
      <c r="AU430" s="163"/>
      <c r="AV430" s="163"/>
      <c r="AW430" s="163"/>
      <c r="AX430" s="163"/>
      <c r="AY430" s="163"/>
      <c r="AZ430" s="163">
        <v>-3054.8627499999998</v>
      </c>
      <c r="BA430" s="163"/>
      <c r="BB430" s="163"/>
      <c r="BC430" s="215"/>
    </row>
    <row r="431" spans="1:55" ht="82.5" customHeight="1">
      <c r="A431" s="293"/>
      <c r="B431" s="287"/>
      <c r="C431" s="287"/>
      <c r="D431" s="224" t="s">
        <v>274</v>
      </c>
      <c r="E431" s="163">
        <f t="shared" ref="E431:E436" si="316">H431+K431+N431+Q431+T431+W431+Z431+AE431+AJ431+AO431+AT431+AY431</f>
        <v>0</v>
      </c>
      <c r="F431" s="163">
        <f t="shared" si="312"/>
        <v>0</v>
      </c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  <c r="AA431" s="163"/>
      <c r="AB431" s="163"/>
      <c r="AC431" s="163"/>
      <c r="AD431" s="163"/>
      <c r="AE431" s="163"/>
      <c r="AF431" s="163"/>
      <c r="AG431" s="163"/>
      <c r="AH431" s="163"/>
      <c r="AI431" s="163"/>
      <c r="AJ431" s="163"/>
      <c r="AK431" s="163"/>
      <c r="AL431" s="163"/>
      <c r="AM431" s="163"/>
      <c r="AN431" s="163"/>
      <c r="AO431" s="163"/>
      <c r="AP431" s="163"/>
      <c r="AQ431" s="163"/>
      <c r="AR431" s="163"/>
      <c r="AS431" s="163"/>
      <c r="AT431" s="163"/>
      <c r="AU431" s="163"/>
      <c r="AV431" s="163"/>
      <c r="AW431" s="163"/>
      <c r="AX431" s="163"/>
      <c r="AY431" s="163"/>
      <c r="AZ431" s="163"/>
      <c r="BA431" s="163"/>
      <c r="BB431" s="163"/>
      <c r="BC431" s="215"/>
    </row>
    <row r="432" spans="1:55" ht="22.5" customHeight="1">
      <c r="A432" s="293"/>
      <c r="B432" s="287"/>
      <c r="C432" s="287"/>
      <c r="D432" s="224" t="s">
        <v>269</v>
      </c>
      <c r="E432" s="163">
        <f t="shared" si="316"/>
        <v>0</v>
      </c>
      <c r="F432" s="163">
        <f t="shared" si="312"/>
        <v>0</v>
      </c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  <c r="AA432" s="163"/>
      <c r="AB432" s="163"/>
      <c r="AC432" s="163"/>
      <c r="AD432" s="163"/>
      <c r="AE432" s="163"/>
      <c r="AF432" s="163"/>
      <c r="AG432" s="163"/>
      <c r="AH432" s="163"/>
      <c r="AI432" s="163"/>
      <c r="AJ432" s="163"/>
      <c r="AK432" s="163"/>
      <c r="AL432" s="163"/>
      <c r="AM432" s="163"/>
      <c r="AN432" s="163"/>
      <c r="AO432" s="163"/>
      <c r="AP432" s="163"/>
      <c r="AQ432" s="163"/>
      <c r="AR432" s="163"/>
      <c r="AS432" s="163"/>
      <c r="AT432" s="163"/>
      <c r="AU432" s="163"/>
      <c r="AV432" s="163"/>
      <c r="AW432" s="163"/>
      <c r="AX432" s="163"/>
      <c r="AY432" s="163"/>
      <c r="AZ432" s="163"/>
      <c r="BA432" s="163"/>
      <c r="BB432" s="163"/>
      <c r="BC432" s="215"/>
    </row>
    <row r="433" spans="1:55" ht="31.2">
      <c r="A433" s="294"/>
      <c r="B433" s="287"/>
      <c r="C433" s="287"/>
      <c r="D433" s="228" t="s">
        <v>43</v>
      </c>
      <c r="E433" s="163">
        <f t="shared" si="316"/>
        <v>0</v>
      </c>
      <c r="F433" s="163">
        <f t="shared" si="312"/>
        <v>0</v>
      </c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  <c r="AA433" s="163"/>
      <c r="AB433" s="163"/>
      <c r="AC433" s="163"/>
      <c r="AD433" s="163"/>
      <c r="AE433" s="163"/>
      <c r="AF433" s="163"/>
      <c r="AG433" s="163"/>
      <c r="AH433" s="163"/>
      <c r="AI433" s="163"/>
      <c r="AJ433" s="163"/>
      <c r="AK433" s="163"/>
      <c r="AL433" s="163"/>
      <c r="AM433" s="163"/>
      <c r="AN433" s="163"/>
      <c r="AO433" s="163"/>
      <c r="AP433" s="163"/>
      <c r="AQ433" s="163"/>
      <c r="AR433" s="163"/>
      <c r="AS433" s="163"/>
      <c r="AT433" s="163"/>
      <c r="AU433" s="163"/>
      <c r="AV433" s="163"/>
      <c r="AW433" s="163"/>
      <c r="AX433" s="163"/>
      <c r="AY433" s="163"/>
      <c r="AZ433" s="163"/>
      <c r="BA433" s="163"/>
      <c r="BB433" s="163"/>
      <c r="BC433" s="215"/>
    </row>
    <row r="434" spans="1:55" ht="27.75" customHeight="1">
      <c r="A434" s="292" t="s">
        <v>618</v>
      </c>
      <c r="B434" s="287" t="s">
        <v>581</v>
      </c>
      <c r="C434" s="287" t="s">
        <v>298</v>
      </c>
      <c r="D434" s="150" t="s">
        <v>41</v>
      </c>
      <c r="E434" s="163">
        <f t="shared" si="316"/>
        <v>784.54499999999996</v>
      </c>
      <c r="F434" s="163">
        <f t="shared" ref="F434:F440" si="317">I434+L434+O434+R434+U434+X434+AA434+AF434+AK434+AP434+AU434+AZ434</f>
        <v>646.80066999999997</v>
      </c>
      <c r="G434" s="163">
        <f t="shared" ref="G434" si="318">F434*100/E434</f>
        <v>82.442775111688945</v>
      </c>
      <c r="H434" s="163">
        <f>H435+H436+H437+H439+H440</f>
        <v>0</v>
      </c>
      <c r="I434" s="163">
        <f t="shared" ref="I434:BA434" si="319">I435+I436+I437+I439+I440</f>
        <v>0</v>
      </c>
      <c r="J434" s="163">
        <f t="shared" si="319"/>
        <v>0</v>
      </c>
      <c r="K434" s="163">
        <f t="shared" si="319"/>
        <v>0</v>
      </c>
      <c r="L434" s="163">
        <f t="shared" si="319"/>
        <v>0</v>
      </c>
      <c r="M434" s="163">
        <f t="shared" si="319"/>
        <v>0</v>
      </c>
      <c r="N434" s="163">
        <f t="shared" si="319"/>
        <v>0</v>
      </c>
      <c r="O434" s="163">
        <f t="shared" si="319"/>
        <v>0</v>
      </c>
      <c r="P434" s="163">
        <f t="shared" si="319"/>
        <v>0</v>
      </c>
      <c r="Q434" s="163">
        <f t="shared" si="319"/>
        <v>0</v>
      </c>
      <c r="R434" s="163">
        <f t="shared" si="319"/>
        <v>0</v>
      </c>
      <c r="S434" s="163">
        <f t="shared" si="319"/>
        <v>0</v>
      </c>
      <c r="T434" s="163">
        <f t="shared" si="319"/>
        <v>0</v>
      </c>
      <c r="U434" s="163">
        <f t="shared" si="319"/>
        <v>0</v>
      </c>
      <c r="V434" s="163">
        <f t="shared" si="319"/>
        <v>0</v>
      </c>
      <c r="W434" s="163">
        <f t="shared" si="319"/>
        <v>0</v>
      </c>
      <c r="X434" s="163">
        <f t="shared" si="319"/>
        <v>0</v>
      </c>
      <c r="Y434" s="163">
        <f t="shared" si="319"/>
        <v>0</v>
      </c>
      <c r="Z434" s="163">
        <f t="shared" si="319"/>
        <v>0</v>
      </c>
      <c r="AA434" s="163">
        <f t="shared" si="319"/>
        <v>0</v>
      </c>
      <c r="AB434" s="163">
        <f t="shared" si="319"/>
        <v>0</v>
      </c>
      <c r="AC434" s="163">
        <f t="shared" si="319"/>
        <v>0</v>
      </c>
      <c r="AD434" s="163">
        <f t="shared" si="319"/>
        <v>0</v>
      </c>
      <c r="AE434" s="163">
        <f t="shared" si="319"/>
        <v>0</v>
      </c>
      <c r="AF434" s="163">
        <f t="shared" si="319"/>
        <v>0</v>
      </c>
      <c r="AG434" s="163">
        <f t="shared" si="319"/>
        <v>0</v>
      </c>
      <c r="AH434" s="163">
        <f t="shared" si="319"/>
        <v>0</v>
      </c>
      <c r="AI434" s="163">
        <f t="shared" si="319"/>
        <v>0</v>
      </c>
      <c r="AJ434" s="163">
        <f t="shared" si="319"/>
        <v>0</v>
      </c>
      <c r="AK434" s="163">
        <f t="shared" si="319"/>
        <v>0</v>
      </c>
      <c r="AL434" s="163">
        <f t="shared" si="319"/>
        <v>0</v>
      </c>
      <c r="AM434" s="163">
        <f t="shared" si="319"/>
        <v>0</v>
      </c>
      <c r="AN434" s="163">
        <f t="shared" si="319"/>
        <v>0</v>
      </c>
      <c r="AO434" s="163">
        <f t="shared" si="319"/>
        <v>646.80066999999997</v>
      </c>
      <c r="AP434" s="163">
        <f t="shared" si="319"/>
        <v>646.80066999999997</v>
      </c>
      <c r="AQ434" s="163">
        <f t="shared" si="319"/>
        <v>0</v>
      </c>
      <c r="AR434" s="163">
        <f t="shared" si="319"/>
        <v>0</v>
      </c>
      <c r="AS434" s="163">
        <f t="shared" si="319"/>
        <v>0</v>
      </c>
      <c r="AT434" s="163">
        <f t="shared" si="319"/>
        <v>0</v>
      </c>
      <c r="AU434" s="163">
        <f t="shared" si="319"/>
        <v>0</v>
      </c>
      <c r="AV434" s="163">
        <f t="shared" si="319"/>
        <v>0</v>
      </c>
      <c r="AW434" s="163">
        <f t="shared" si="319"/>
        <v>0</v>
      </c>
      <c r="AX434" s="163">
        <f t="shared" si="319"/>
        <v>0</v>
      </c>
      <c r="AY434" s="163">
        <f t="shared" si="319"/>
        <v>137.74432999999999</v>
      </c>
      <c r="AZ434" s="163">
        <f t="shared" si="319"/>
        <v>0</v>
      </c>
      <c r="BA434" s="163">
        <f t="shared" si="319"/>
        <v>0</v>
      </c>
      <c r="BB434" s="163"/>
      <c r="BC434" s="215"/>
    </row>
    <row r="435" spans="1:55" ht="32.25" customHeight="1">
      <c r="A435" s="293"/>
      <c r="B435" s="287"/>
      <c r="C435" s="287"/>
      <c r="D435" s="148" t="s">
        <v>37</v>
      </c>
      <c r="E435" s="163">
        <f t="shared" si="316"/>
        <v>0</v>
      </c>
      <c r="F435" s="163">
        <f t="shared" si="317"/>
        <v>0</v>
      </c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  <c r="AA435" s="163"/>
      <c r="AB435" s="163"/>
      <c r="AC435" s="163"/>
      <c r="AD435" s="163"/>
      <c r="AE435" s="163"/>
      <c r="AF435" s="163"/>
      <c r="AG435" s="163"/>
      <c r="AH435" s="163"/>
      <c r="AI435" s="163"/>
      <c r="AJ435" s="163"/>
      <c r="AK435" s="163"/>
      <c r="AL435" s="163"/>
      <c r="AM435" s="163"/>
      <c r="AN435" s="163"/>
      <c r="AO435" s="163"/>
      <c r="AP435" s="163"/>
      <c r="AQ435" s="163"/>
      <c r="AR435" s="163"/>
      <c r="AS435" s="163"/>
      <c r="AT435" s="163"/>
      <c r="AU435" s="163"/>
      <c r="AV435" s="163"/>
      <c r="AW435" s="163"/>
      <c r="AX435" s="163"/>
      <c r="AY435" s="163"/>
      <c r="AZ435" s="163"/>
      <c r="BA435" s="163"/>
      <c r="BB435" s="163"/>
      <c r="BC435" s="215"/>
    </row>
    <row r="436" spans="1:55" ht="50.25" customHeight="1">
      <c r="A436" s="293"/>
      <c r="B436" s="287"/>
      <c r="C436" s="287"/>
      <c r="D436" s="172" t="s">
        <v>2</v>
      </c>
      <c r="E436" s="163">
        <f t="shared" si="316"/>
        <v>0</v>
      </c>
      <c r="F436" s="163">
        <f t="shared" si="317"/>
        <v>0</v>
      </c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  <c r="AA436" s="163"/>
      <c r="AB436" s="163"/>
      <c r="AC436" s="163"/>
      <c r="AD436" s="163"/>
      <c r="AE436" s="163"/>
      <c r="AF436" s="163"/>
      <c r="AG436" s="163"/>
      <c r="AH436" s="163"/>
      <c r="AI436" s="163"/>
      <c r="AJ436" s="163"/>
      <c r="AK436" s="163"/>
      <c r="AL436" s="163"/>
      <c r="AM436" s="163"/>
      <c r="AN436" s="163"/>
      <c r="AO436" s="163"/>
      <c r="AP436" s="163"/>
      <c r="AQ436" s="163"/>
      <c r="AR436" s="163"/>
      <c r="AS436" s="163"/>
      <c r="AT436" s="163"/>
      <c r="AU436" s="163"/>
      <c r="AV436" s="163"/>
      <c r="AW436" s="163"/>
      <c r="AX436" s="163"/>
      <c r="AY436" s="163"/>
      <c r="AZ436" s="163"/>
      <c r="BA436" s="163"/>
      <c r="BB436" s="163"/>
      <c r="BC436" s="215"/>
    </row>
    <row r="437" spans="1:55" ht="22.5" customHeight="1">
      <c r="A437" s="293"/>
      <c r="B437" s="287"/>
      <c r="C437" s="287"/>
      <c r="D437" s="224" t="s">
        <v>268</v>
      </c>
      <c r="E437" s="163">
        <f>H437+K437+N437+Q437+T437+W437+Z437+AE437+AJ437+AO437+AT437+AY437</f>
        <v>784.54499999999996</v>
      </c>
      <c r="F437" s="163">
        <f t="shared" si="317"/>
        <v>646.80066999999997</v>
      </c>
      <c r="G437" s="163">
        <f t="shared" ref="G437" si="320">F437*100/E437</f>
        <v>82.442775111688945</v>
      </c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  <c r="AA437" s="163"/>
      <c r="AB437" s="163"/>
      <c r="AC437" s="163"/>
      <c r="AD437" s="163"/>
      <c r="AE437" s="163"/>
      <c r="AF437" s="163"/>
      <c r="AG437" s="163"/>
      <c r="AH437" s="163"/>
      <c r="AI437" s="163"/>
      <c r="AJ437" s="163"/>
      <c r="AK437" s="163"/>
      <c r="AL437" s="163"/>
      <c r="AM437" s="163"/>
      <c r="AN437" s="163"/>
      <c r="AO437" s="163">
        <v>646.80066999999997</v>
      </c>
      <c r="AP437" s="163">
        <v>646.80066999999997</v>
      </c>
      <c r="AQ437" s="163"/>
      <c r="AR437" s="163"/>
      <c r="AS437" s="163"/>
      <c r="AT437" s="163"/>
      <c r="AU437" s="163"/>
      <c r="AV437" s="163"/>
      <c r="AW437" s="163"/>
      <c r="AX437" s="163"/>
      <c r="AY437" s="163">
        <f>784.545-646.80067</f>
        <v>137.74432999999999</v>
      </c>
      <c r="AZ437" s="163"/>
      <c r="BA437" s="163"/>
      <c r="BB437" s="163"/>
      <c r="BC437" s="215"/>
    </row>
    <row r="438" spans="1:55" ht="82.5" customHeight="1">
      <c r="A438" s="293"/>
      <c r="B438" s="287"/>
      <c r="C438" s="287"/>
      <c r="D438" s="224" t="s">
        <v>274</v>
      </c>
      <c r="E438" s="163">
        <f t="shared" ref="E438:E443" si="321">H438+K438+N438+Q438+T438+W438+Z438+AE438+AJ438+AO438+AT438+AY438</f>
        <v>0</v>
      </c>
      <c r="F438" s="163">
        <f t="shared" si="317"/>
        <v>0</v>
      </c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  <c r="AA438" s="163"/>
      <c r="AB438" s="163"/>
      <c r="AC438" s="163"/>
      <c r="AD438" s="163"/>
      <c r="AE438" s="163"/>
      <c r="AF438" s="163"/>
      <c r="AG438" s="163"/>
      <c r="AH438" s="163"/>
      <c r="AI438" s="163"/>
      <c r="AJ438" s="163"/>
      <c r="AK438" s="163"/>
      <c r="AL438" s="163"/>
      <c r="AM438" s="163"/>
      <c r="AN438" s="163"/>
      <c r="AO438" s="163"/>
      <c r="AP438" s="163"/>
      <c r="AQ438" s="163"/>
      <c r="AR438" s="163"/>
      <c r="AS438" s="163"/>
      <c r="AT438" s="163"/>
      <c r="AU438" s="163"/>
      <c r="AV438" s="163"/>
      <c r="AW438" s="163"/>
      <c r="AX438" s="163"/>
      <c r="AY438" s="163"/>
      <c r="AZ438" s="163"/>
      <c r="BA438" s="163"/>
      <c r="BB438" s="163"/>
      <c r="BC438" s="215"/>
    </row>
    <row r="439" spans="1:55" ht="22.5" customHeight="1">
      <c r="A439" s="293"/>
      <c r="B439" s="287"/>
      <c r="C439" s="287"/>
      <c r="D439" s="224" t="s">
        <v>269</v>
      </c>
      <c r="E439" s="163">
        <f t="shared" si="321"/>
        <v>0</v>
      </c>
      <c r="F439" s="163">
        <f t="shared" si="317"/>
        <v>0</v>
      </c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  <c r="AA439" s="163"/>
      <c r="AB439" s="163"/>
      <c r="AC439" s="163"/>
      <c r="AD439" s="163"/>
      <c r="AE439" s="163"/>
      <c r="AF439" s="163"/>
      <c r="AG439" s="163"/>
      <c r="AH439" s="163"/>
      <c r="AI439" s="163"/>
      <c r="AJ439" s="163"/>
      <c r="AK439" s="163"/>
      <c r="AL439" s="163"/>
      <c r="AM439" s="163"/>
      <c r="AN439" s="163"/>
      <c r="AO439" s="163"/>
      <c r="AP439" s="163"/>
      <c r="AQ439" s="163"/>
      <c r="AR439" s="163"/>
      <c r="AS439" s="163"/>
      <c r="AT439" s="163"/>
      <c r="AU439" s="163"/>
      <c r="AV439" s="163"/>
      <c r="AW439" s="163"/>
      <c r="AX439" s="163"/>
      <c r="AY439" s="163"/>
      <c r="AZ439" s="163"/>
      <c r="BA439" s="163"/>
      <c r="BB439" s="163"/>
      <c r="BC439" s="215"/>
    </row>
    <row r="440" spans="1:55" ht="31.2">
      <c r="A440" s="294"/>
      <c r="B440" s="287"/>
      <c r="C440" s="287"/>
      <c r="D440" s="228" t="s">
        <v>43</v>
      </c>
      <c r="E440" s="163">
        <f t="shared" si="321"/>
        <v>0</v>
      </c>
      <c r="F440" s="163">
        <f t="shared" si="317"/>
        <v>0</v>
      </c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  <c r="AA440" s="163"/>
      <c r="AB440" s="163"/>
      <c r="AC440" s="163"/>
      <c r="AD440" s="163"/>
      <c r="AE440" s="163"/>
      <c r="AF440" s="163"/>
      <c r="AG440" s="163"/>
      <c r="AH440" s="163"/>
      <c r="AI440" s="163"/>
      <c r="AJ440" s="163"/>
      <c r="AK440" s="163"/>
      <c r="AL440" s="163"/>
      <c r="AM440" s="163"/>
      <c r="AN440" s="163"/>
      <c r="AO440" s="163"/>
      <c r="AP440" s="163"/>
      <c r="AQ440" s="163"/>
      <c r="AR440" s="163"/>
      <c r="AS440" s="163"/>
      <c r="AT440" s="163"/>
      <c r="AU440" s="163"/>
      <c r="AV440" s="163"/>
      <c r="AW440" s="163"/>
      <c r="AX440" s="163"/>
      <c r="AY440" s="163"/>
      <c r="AZ440" s="163"/>
      <c r="BA440" s="163"/>
      <c r="BB440" s="163"/>
      <c r="BC440" s="215"/>
    </row>
    <row r="441" spans="1:55" ht="27.75" customHeight="1">
      <c r="A441" s="292" t="s">
        <v>619</v>
      </c>
      <c r="B441" s="287" t="s">
        <v>582</v>
      </c>
      <c r="C441" s="287" t="s">
        <v>298</v>
      </c>
      <c r="D441" s="150" t="s">
        <v>41</v>
      </c>
      <c r="E441" s="163">
        <f t="shared" si="321"/>
        <v>565.16999999999996</v>
      </c>
      <c r="F441" s="163">
        <f t="shared" ref="F441:F447" si="322">I441+L441+O441+R441+U441+X441+AA441+AF441+AK441+AP441+AU441+AZ441</f>
        <v>0</v>
      </c>
      <c r="G441" s="163">
        <f t="shared" ref="G441" si="323">F441*100/E441</f>
        <v>0</v>
      </c>
      <c r="H441" s="163">
        <f>H442+H443+H444+H446+H447</f>
        <v>0</v>
      </c>
      <c r="I441" s="163">
        <f t="shared" ref="I441:BA441" si="324">I442+I443+I444+I446+I447</f>
        <v>0</v>
      </c>
      <c r="J441" s="163">
        <f t="shared" si="324"/>
        <v>0</v>
      </c>
      <c r="K441" s="163">
        <f t="shared" si="324"/>
        <v>0</v>
      </c>
      <c r="L441" s="163">
        <f t="shared" si="324"/>
        <v>0</v>
      </c>
      <c r="M441" s="163">
        <f t="shared" si="324"/>
        <v>0</v>
      </c>
      <c r="N441" s="163">
        <f t="shared" si="324"/>
        <v>0</v>
      </c>
      <c r="O441" s="163">
        <f t="shared" si="324"/>
        <v>0</v>
      </c>
      <c r="P441" s="163">
        <f t="shared" si="324"/>
        <v>0</v>
      </c>
      <c r="Q441" s="163">
        <f t="shared" si="324"/>
        <v>0</v>
      </c>
      <c r="R441" s="163">
        <f t="shared" si="324"/>
        <v>0</v>
      </c>
      <c r="S441" s="163">
        <f t="shared" si="324"/>
        <v>0</v>
      </c>
      <c r="T441" s="163">
        <f t="shared" si="324"/>
        <v>0</v>
      </c>
      <c r="U441" s="163">
        <f t="shared" si="324"/>
        <v>0</v>
      </c>
      <c r="V441" s="163">
        <f t="shared" si="324"/>
        <v>0</v>
      </c>
      <c r="W441" s="163">
        <f t="shared" si="324"/>
        <v>0</v>
      </c>
      <c r="X441" s="163">
        <f t="shared" si="324"/>
        <v>0</v>
      </c>
      <c r="Y441" s="163">
        <f t="shared" si="324"/>
        <v>0</v>
      </c>
      <c r="Z441" s="163">
        <f t="shared" si="324"/>
        <v>0</v>
      </c>
      <c r="AA441" s="163">
        <f t="shared" si="324"/>
        <v>0</v>
      </c>
      <c r="AB441" s="163">
        <f t="shared" si="324"/>
        <v>0</v>
      </c>
      <c r="AC441" s="163">
        <f t="shared" si="324"/>
        <v>0</v>
      </c>
      <c r="AD441" s="163">
        <f t="shared" si="324"/>
        <v>0</v>
      </c>
      <c r="AE441" s="163">
        <f t="shared" si="324"/>
        <v>0</v>
      </c>
      <c r="AF441" s="163">
        <f t="shared" si="324"/>
        <v>0</v>
      </c>
      <c r="AG441" s="163">
        <f t="shared" si="324"/>
        <v>0</v>
      </c>
      <c r="AH441" s="163">
        <f t="shared" si="324"/>
        <v>0</v>
      </c>
      <c r="AI441" s="163">
        <f t="shared" si="324"/>
        <v>0</v>
      </c>
      <c r="AJ441" s="163">
        <f t="shared" si="324"/>
        <v>0</v>
      </c>
      <c r="AK441" s="163">
        <f t="shared" si="324"/>
        <v>0</v>
      </c>
      <c r="AL441" s="163">
        <f t="shared" si="324"/>
        <v>0</v>
      </c>
      <c r="AM441" s="163">
        <f t="shared" si="324"/>
        <v>0</v>
      </c>
      <c r="AN441" s="163">
        <f t="shared" si="324"/>
        <v>0</v>
      </c>
      <c r="AO441" s="163">
        <f t="shared" si="324"/>
        <v>0</v>
      </c>
      <c r="AP441" s="163">
        <f t="shared" si="324"/>
        <v>0</v>
      </c>
      <c r="AQ441" s="163">
        <f t="shared" si="324"/>
        <v>0</v>
      </c>
      <c r="AR441" s="163">
        <f t="shared" si="324"/>
        <v>0</v>
      </c>
      <c r="AS441" s="163">
        <f t="shared" si="324"/>
        <v>0</v>
      </c>
      <c r="AT441" s="163">
        <f t="shared" si="324"/>
        <v>0</v>
      </c>
      <c r="AU441" s="163">
        <f t="shared" si="324"/>
        <v>0</v>
      </c>
      <c r="AV441" s="163">
        <f t="shared" si="324"/>
        <v>0</v>
      </c>
      <c r="AW441" s="163">
        <f t="shared" si="324"/>
        <v>0</v>
      </c>
      <c r="AX441" s="163">
        <f t="shared" si="324"/>
        <v>0</v>
      </c>
      <c r="AY441" s="163">
        <f t="shared" si="324"/>
        <v>565.16999999999996</v>
      </c>
      <c r="AZ441" s="163">
        <f t="shared" si="324"/>
        <v>0</v>
      </c>
      <c r="BA441" s="163">
        <f t="shared" si="324"/>
        <v>0</v>
      </c>
      <c r="BB441" s="163"/>
      <c r="BC441" s="232"/>
    </row>
    <row r="442" spans="1:55" ht="32.25" customHeight="1">
      <c r="A442" s="293"/>
      <c r="B442" s="287"/>
      <c r="C442" s="287"/>
      <c r="D442" s="148" t="s">
        <v>37</v>
      </c>
      <c r="E442" s="163">
        <f t="shared" si="321"/>
        <v>0</v>
      </c>
      <c r="F442" s="163">
        <f t="shared" si="322"/>
        <v>0</v>
      </c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  <c r="AA442" s="163"/>
      <c r="AB442" s="163"/>
      <c r="AC442" s="163"/>
      <c r="AD442" s="163"/>
      <c r="AE442" s="163"/>
      <c r="AF442" s="163"/>
      <c r="AG442" s="163"/>
      <c r="AH442" s="163"/>
      <c r="AI442" s="163"/>
      <c r="AJ442" s="163"/>
      <c r="AK442" s="163"/>
      <c r="AL442" s="163"/>
      <c r="AM442" s="163"/>
      <c r="AN442" s="163"/>
      <c r="AO442" s="163"/>
      <c r="AP442" s="163"/>
      <c r="AQ442" s="163"/>
      <c r="AR442" s="163"/>
      <c r="AS442" s="163"/>
      <c r="AT442" s="163"/>
      <c r="AU442" s="163"/>
      <c r="AV442" s="163"/>
      <c r="AW442" s="163"/>
      <c r="AX442" s="163"/>
      <c r="AY442" s="163"/>
      <c r="AZ442" s="163"/>
      <c r="BA442" s="163"/>
      <c r="BB442" s="163"/>
      <c r="BC442" s="232"/>
    </row>
    <row r="443" spans="1:55" ht="50.25" customHeight="1">
      <c r="A443" s="293"/>
      <c r="B443" s="287"/>
      <c r="C443" s="287"/>
      <c r="D443" s="172" t="s">
        <v>2</v>
      </c>
      <c r="E443" s="163">
        <f t="shared" si="321"/>
        <v>0</v>
      </c>
      <c r="F443" s="163">
        <f t="shared" si="322"/>
        <v>0</v>
      </c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  <c r="AA443" s="163"/>
      <c r="AB443" s="163"/>
      <c r="AC443" s="163"/>
      <c r="AD443" s="163"/>
      <c r="AE443" s="163"/>
      <c r="AF443" s="163"/>
      <c r="AG443" s="163"/>
      <c r="AH443" s="163"/>
      <c r="AI443" s="163"/>
      <c r="AJ443" s="163"/>
      <c r="AK443" s="163"/>
      <c r="AL443" s="163"/>
      <c r="AM443" s="163"/>
      <c r="AN443" s="163"/>
      <c r="AO443" s="163"/>
      <c r="AP443" s="163"/>
      <c r="AQ443" s="163"/>
      <c r="AR443" s="163"/>
      <c r="AS443" s="163"/>
      <c r="AT443" s="163"/>
      <c r="AU443" s="163"/>
      <c r="AV443" s="163"/>
      <c r="AW443" s="163"/>
      <c r="AX443" s="163"/>
      <c r="AY443" s="163"/>
      <c r="AZ443" s="163"/>
      <c r="BA443" s="163"/>
      <c r="BB443" s="163"/>
      <c r="BC443" s="232"/>
    </row>
    <row r="444" spans="1:55" ht="22.5" customHeight="1">
      <c r="A444" s="293"/>
      <c r="B444" s="287"/>
      <c r="C444" s="287"/>
      <c r="D444" s="231" t="s">
        <v>268</v>
      </c>
      <c r="E444" s="163">
        <f>H444+K444+N444+Q444+T444+W444+Z444+AE444+AJ444+AO444+AT444+AY444</f>
        <v>565.16999999999996</v>
      </c>
      <c r="F444" s="163">
        <f t="shared" si="322"/>
        <v>0</v>
      </c>
      <c r="G444" s="163">
        <f t="shared" ref="G444" si="325">F444*100/E444</f>
        <v>0</v>
      </c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  <c r="AA444" s="163"/>
      <c r="AB444" s="163"/>
      <c r="AC444" s="163"/>
      <c r="AD444" s="163"/>
      <c r="AE444" s="163"/>
      <c r="AF444" s="163"/>
      <c r="AG444" s="163"/>
      <c r="AH444" s="163"/>
      <c r="AI444" s="163"/>
      <c r="AJ444" s="163"/>
      <c r="AK444" s="163"/>
      <c r="AL444" s="163"/>
      <c r="AM444" s="163"/>
      <c r="AN444" s="163"/>
      <c r="AO444" s="163"/>
      <c r="AP444" s="163"/>
      <c r="AQ444" s="163"/>
      <c r="AR444" s="163"/>
      <c r="AS444" s="163"/>
      <c r="AT444" s="163"/>
      <c r="AU444" s="163"/>
      <c r="AV444" s="163"/>
      <c r="AW444" s="163"/>
      <c r="AX444" s="163"/>
      <c r="AY444" s="163">
        <v>565.16999999999996</v>
      </c>
      <c r="AZ444" s="163"/>
      <c r="BA444" s="163"/>
      <c r="BB444" s="163"/>
      <c r="BC444" s="232"/>
    </row>
    <row r="445" spans="1:55" ht="82.5" customHeight="1">
      <c r="A445" s="293"/>
      <c r="B445" s="287"/>
      <c r="C445" s="287"/>
      <c r="D445" s="231" t="s">
        <v>274</v>
      </c>
      <c r="E445" s="163">
        <f t="shared" ref="E445:E450" si="326">H445+K445+N445+Q445+T445+W445+Z445+AE445+AJ445+AO445+AT445+AY445</f>
        <v>0</v>
      </c>
      <c r="F445" s="163">
        <f t="shared" si="322"/>
        <v>0</v>
      </c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  <c r="AA445" s="163"/>
      <c r="AB445" s="163"/>
      <c r="AC445" s="163"/>
      <c r="AD445" s="163"/>
      <c r="AE445" s="163"/>
      <c r="AF445" s="163"/>
      <c r="AG445" s="163"/>
      <c r="AH445" s="163"/>
      <c r="AI445" s="163"/>
      <c r="AJ445" s="163"/>
      <c r="AK445" s="163"/>
      <c r="AL445" s="163"/>
      <c r="AM445" s="163"/>
      <c r="AN445" s="163"/>
      <c r="AO445" s="163"/>
      <c r="AP445" s="163"/>
      <c r="AQ445" s="163"/>
      <c r="AR445" s="163"/>
      <c r="AS445" s="163"/>
      <c r="AT445" s="163"/>
      <c r="AU445" s="163"/>
      <c r="AV445" s="163"/>
      <c r="AW445" s="163"/>
      <c r="AX445" s="163"/>
      <c r="AY445" s="163"/>
      <c r="AZ445" s="163"/>
      <c r="BA445" s="163"/>
      <c r="BB445" s="163"/>
      <c r="BC445" s="232"/>
    </row>
    <row r="446" spans="1:55" ht="22.5" customHeight="1">
      <c r="A446" s="293"/>
      <c r="B446" s="287"/>
      <c r="C446" s="287"/>
      <c r="D446" s="231" t="s">
        <v>269</v>
      </c>
      <c r="E446" s="163">
        <f t="shared" si="326"/>
        <v>0</v>
      </c>
      <c r="F446" s="163">
        <f t="shared" si="322"/>
        <v>0</v>
      </c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  <c r="AA446" s="163"/>
      <c r="AB446" s="163"/>
      <c r="AC446" s="163"/>
      <c r="AD446" s="163"/>
      <c r="AE446" s="163"/>
      <c r="AF446" s="163"/>
      <c r="AG446" s="163"/>
      <c r="AH446" s="163"/>
      <c r="AI446" s="163"/>
      <c r="AJ446" s="163"/>
      <c r="AK446" s="163"/>
      <c r="AL446" s="163"/>
      <c r="AM446" s="163"/>
      <c r="AN446" s="163"/>
      <c r="AO446" s="163"/>
      <c r="AP446" s="163"/>
      <c r="AQ446" s="163"/>
      <c r="AR446" s="163"/>
      <c r="AS446" s="163"/>
      <c r="AT446" s="163"/>
      <c r="AU446" s="163"/>
      <c r="AV446" s="163"/>
      <c r="AW446" s="163"/>
      <c r="AX446" s="163"/>
      <c r="AY446" s="163"/>
      <c r="AZ446" s="163"/>
      <c r="BA446" s="163"/>
      <c r="BB446" s="163"/>
      <c r="BC446" s="232"/>
    </row>
    <row r="447" spans="1:55" ht="31.2">
      <c r="A447" s="294"/>
      <c r="B447" s="287"/>
      <c r="C447" s="287"/>
      <c r="D447" s="232" t="s">
        <v>43</v>
      </c>
      <c r="E447" s="163">
        <f t="shared" si="326"/>
        <v>0</v>
      </c>
      <c r="F447" s="163">
        <f t="shared" si="322"/>
        <v>0</v>
      </c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  <c r="AA447" s="163"/>
      <c r="AB447" s="163"/>
      <c r="AC447" s="163"/>
      <c r="AD447" s="163"/>
      <c r="AE447" s="163"/>
      <c r="AF447" s="163"/>
      <c r="AG447" s="163"/>
      <c r="AH447" s="163"/>
      <c r="AI447" s="163"/>
      <c r="AJ447" s="163"/>
      <c r="AK447" s="163"/>
      <c r="AL447" s="163"/>
      <c r="AM447" s="163"/>
      <c r="AN447" s="163"/>
      <c r="AO447" s="163"/>
      <c r="AP447" s="163"/>
      <c r="AQ447" s="163"/>
      <c r="AR447" s="163"/>
      <c r="AS447" s="163"/>
      <c r="AT447" s="163"/>
      <c r="AU447" s="163"/>
      <c r="AV447" s="163"/>
      <c r="AW447" s="163"/>
      <c r="AX447" s="163"/>
      <c r="AY447" s="163"/>
      <c r="AZ447" s="163"/>
      <c r="BA447" s="163"/>
      <c r="BB447" s="163"/>
      <c r="BC447" s="232"/>
    </row>
    <row r="448" spans="1:55" ht="27.75" customHeight="1">
      <c r="A448" s="292" t="s">
        <v>620</v>
      </c>
      <c r="B448" s="287" t="s">
        <v>585</v>
      </c>
      <c r="C448" s="287" t="s">
        <v>298</v>
      </c>
      <c r="D448" s="150" t="s">
        <v>41</v>
      </c>
      <c r="E448" s="163">
        <f t="shared" si="326"/>
        <v>2400</v>
      </c>
      <c r="F448" s="163">
        <f t="shared" ref="F448:F454" si="327">I448+L448+O448+R448+U448+X448+AA448+AF448+AK448+AP448+AU448+AZ448</f>
        <v>0</v>
      </c>
      <c r="G448" s="163">
        <f t="shared" ref="G448" si="328">F448*100/E448</f>
        <v>0</v>
      </c>
      <c r="H448" s="163">
        <f>H449+H450+H451+H453+H454</f>
        <v>0</v>
      </c>
      <c r="I448" s="163">
        <f t="shared" ref="I448:BA448" si="329">I449+I450+I451+I453+I454</f>
        <v>0</v>
      </c>
      <c r="J448" s="163">
        <f t="shared" si="329"/>
        <v>0</v>
      </c>
      <c r="K448" s="163">
        <f t="shared" si="329"/>
        <v>0</v>
      </c>
      <c r="L448" s="163">
        <f t="shared" si="329"/>
        <v>0</v>
      </c>
      <c r="M448" s="163">
        <f t="shared" si="329"/>
        <v>0</v>
      </c>
      <c r="N448" s="163">
        <f t="shared" si="329"/>
        <v>0</v>
      </c>
      <c r="O448" s="163">
        <f t="shared" si="329"/>
        <v>0</v>
      </c>
      <c r="P448" s="163">
        <f t="shared" si="329"/>
        <v>0</v>
      </c>
      <c r="Q448" s="163">
        <f t="shared" si="329"/>
        <v>0</v>
      </c>
      <c r="R448" s="163">
        <f t="shared" si="329"/>
        <v>0</v>
      </c>
      <c r="S448" s="163">
        <f t="shared" si="329"/>
        <v>0</v>
      </c>
      <c r="T448" s="163">
        <f t="shared" si="329"/>
        <v>0</v>
      </c>
      <c r="U448" s="163">
        <f t="shared" si="329"/>
        <v>0</v>
      </c>
      <c r="V448" s="163">
        <f t="shared" si="329"/>
        <v>0</v>
      </c>
      <c r="W448" s="163">
        <f t="shared" si="329"/>
        <v>0</v>
      </c>
      <c r="X448" s="163">
        <f t="shared" si="329"/>
        <v>0</v>
      </c>
      <c r="Y448" s="163">
        <f t="shared" si="329"/>
        <v>0</v>
      </c>
      <c r="Z448" s="163">
        <f t="shared" si="329"/>
        <v>0</v>
      </c>
      <c r="AA448" s="163">
        <f t="shared" si="329"/>
        <v>0</v>
      </c>
      <c r="AB448" s="163">
        <f t="shared" si="329"/>
        <v>0</v>
      </c>
      <c r="AC448" s="163">
        <f t="shared" si="329"/>
        <v>0</v>
      </c>
      <c r="AD448" s="163">
        <f t="shared" si="329"/>
        <v>0</v>
      </c>
      <c r="AE448" s="163">
        <f t="shared" si="329"/>
        <v>0</v>
      </c>
      <c r="AF448" s="163">
        <f t="shared" si="329"/>
        <v>0</v>
      </c>
      <c r="AG448" s="163">
        <f t="shared" si="329"/>
        <v>0</v>
      </c>
      <c r="AH448" s="163">
        <f t="shared" si="329"/>
        <v>0</v>
      </c>
      <c r="AI448" s="163">
        <f t="shared" si="329"/>
        <v>0</v>
      </c>
      <c r="AJ448" s="163">
        <f t="shared" si="329"/>
        <v>0</v>
      </c>
      <c r="AK448" s="163">
        <f t="shared" si="329"/>
        <v>0</v>
      </c>
      <c r="AL448" s="163">
        <f t="shared" si="329"/>
        <v>0</v>
      </c>
      <c r="AM448" s="163">
        <f t="shared" si="329"/>
        <v>0</v>
      </c>
      <c r="AN448" s="163">
        <f t="shared" si="329"/>
        <v>0</v>
      </c>
      <c r="AO448" s="163">
        <f t="shared" si="329"/>
        <v>0</v>
      </c>
      <c r="AP448" s="163">
        <f t="shared" si="329"/>
        <v>0</v>
      </c>
      <c r="AQ448" s="163">
        <f t="shared" si="329"/>
        <v>0</v>
      </c>
      <c r="AR448" s="163">
        <f t="shared" si="329"/>
        <v>0</v>
      </c>
      <c r="AS448" s="163">
        <f t="shared" si="329"/>
        <v>0</v>
      </c>
      <c r="AT448" s="163">
        <f t="shared" si="329"/>
        <v>0</v>
      </c>
      <c r="AU448" s="163">
        <f t="shared" si="329"/>
        <v>0</v>
      </c>
      <c r="AV448" s="163">
        <f t="shared" si="329"/>
        <v>0</v>
      </c>
      <c r="AW448" s="163">
        <f t="shared" si="329"/>
        <v>0</v>
      </c>
      <c r="AX448" s="163">
        <f t="shared" si="329"/>
        <v>0</v>
      </c>
      <c r="AY448" s="163">
        <f t="shared" si="329"/>
        <v>2400</v>
      </c>
      <c r="AZ448" s="163">
        <f t="shared" si="329"/>
        <v>0</v>
      </c>
      <c r="BA448" s="163">
        <f t="shared" si="329"/>
        <v>0</v>
      </c>
      <c r="BB448" s="163"/>
      <c r="BC448" s="235"/>
    </row>
    <row r="449" spans="1:55" ht="32.25" customHeight="1">
      <c r="A449" s="293"/>
      <c r="B449" s="287"/>
      <c r="C449" s="287"/>
      <c r="D449" s="148" t="s">
        <v>37</v>
      </c>
      <c r="E449" s="163">
        <f t="shared" si="326"/>
        <v>0</v>
      </c>
      <c r="F449" s="163">
        <f t="shared" si="327"/>
        <v>0</v>
      </c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  <c r="AA449" s="163"/>
      <c r="AB449" s="163"/>
      <c r="AC449" s="163"/>
      <c r="AD449" s="163"/>
      <c r="AE449" s="163"/>
      <c r="AF449" s="163"/>
      <c r="AG449" s="163"/>
      <c r="AH449" s="163"/>
      <c r="AI449" s="163"/>
      <c r="AJ449" s="163"/>
      <c r="AK449" s="163"/>
      <c r="AL449" s="163"/>
      <c r="AM449" s="163"/>
      <c r="AN449" s="163"/>
      <c r="AO449" s="163"/>
      <c r="AP449" s="163"/>
      <c r="AQ449" s="163"/>
      <c r="AR449" s="163"/>
      <c r="AS449" s="163"/>
      <c r="AT449" s="163"/>
      <c r="AU449" s="163"/>
      <c r="AV449" s="163"/>
      <c r="AW449" s="163"/>
      <c r="AX449" s="163"/>
      <c r="AY449" s="163"/>
      <c r="AZ449" s="163"/>
      <c r="BA449" s="163"/>
      <c r="BB449" s="163"/>
      <c r="BC449" s="235"/>
    </row>
    <row r="450" spans="1:55" ht="50.25" customHeight="1">
      <c r="A450" s="293"/>
      <c r="B450" s="287"/>
      <c r="C450" s="287"/>
      <c r="D450" s="172" t="s">
        <v>2</v>
      </c>
      <c r="E450" s="163">
        <f t="shared" si="326"/>
        <v>0</v>
      </c>
      <c r="F450" s="163">
        <f t="shared" si="327"/>
        <v>0</v>
      </c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  <c r="AA450" s="163"/>
      <c r="AB450" s="163"/>
      <c r="AC450" s="163"/>
      <c r="AD450" s="163"/>
      <c r="AE450" s="163"/>
      <c r="AF450" s="163"/>
      <c r="AG450" s="163"/>
      <c r="AH450" s="163"/>
      <c r="AI450" s="163"/>
      <c r="AJ450" s="163"/>
      <c r="AK450" s="163"/>
      <c r="AL450" s="163"/>
      <c r="AM450" s="163"/>
      <c r="AN450" s="163"/>
      <c r="AO450" s="163"/>
      <c r="AP450" s="163"/>
      <c r="AQ450" s="163"/>
      <c r="AR450" s="163"/>
      <c r="AS450" s="163"/>
      <c r="AT450" s="163"/>
      <c r="AU450" s="163"/>
      <c r="AV450" s="163"/>
      <c r="AW450" s="163"/>
      <c r="AX450" s="163"/>
      <c r="AY450" s="163"/>
      <c r="AZ450" s="163"/>
      <c r="BA450" s="163"/>
      <c r="BB450" s="163"/>
      <c r="BC450" s="235"/>
    </row>
    <row r="451" spans="1:55" ht="22.5" customHeight="1">
      <c r="A451" s="293"/>
      <c r="B451" s="287"/>
      <c r="C451" s="287"/>
      <c r="D451" s="234" t="s">
        <v>268</v>
      </c>
      <c r="E451" s="163">
        <f>H451+K451+N451+Q451+T451+W451+Z451+AE451+AJ451+AO451+AT451+AY451</f>
        <v>2400</v>
      </c>
      <c r="F451" s="163">
        <f t="shared" si="327"/>
        <v>0</v>
      </c>
      <c r="G451" s="163">
        <f t="shared" ref="G451" si="330">F451*100/E451</f>
        <v>0</v>
      </c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  <c r="AA451" s="163"/>
      <c r="AB451" s="163"/>
      <c r="AC451" s="163"/>
      <c r="AD451" s="163"/>
      <c r="AE451" s="163"/>
      <c r="AF451" s="163"/>
      <c r="AG451" s="163"/>
      <c r="AH451" s="163"/>
      <c r="AI451" s="163"/>
      <c r="AJ451" s="163"/>
      <c r="AK451" s="163"/>
      <c r="AL451" s="163"/>
      <c r="AM451" s="163"/>
      <c r="AN451" s="163"/>
      <c r="AO451" s="163"/>
      <c r="AP451" s="163"/>
      <c r="AQ451" s="163"/>
      <c r="AR451" s="163"/>
      <c r="AS451" s="163"/>
      <c r="AT451" s="163"/>
      <c r="AU451" s="163"/>
      <c r="AV451" s="163"/>
      <c r="AW451" s="163"/>
      <c r="AX451" s="163"/>
      <c r="AY451" s="163">
        <v>2400</v>
      </c>
      <c r="AZ451" s="163"/>
      <c r="BA451" s="163"/>
      <c r="BB451" s="163"/>
      <c r="BC451" s="235"/>
    </row>
    <row r="452" spans="1:55" ht="82.5" customHeight="1">
      <c r="A452" s="293"/>
      <c r="B452" s="287"/>
      <c r="C452" s="287"/>
      <c r="D452" s="234" t="s">
        <v>274</v>
      </c>
      <c r="E452" s="163">
        <f t="shared" ref="E452:E454" si="331">H452+K452+N452+Q452+T452+W452+Z452+AE452+AJ452+AO452+AT452+AY452</f>
        <v>0</v>
      </c>
      <c r="F452" s="163">
        <f t="shared" si="327"/>
        <v>0</v>
      </c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  <c r="AA452" s="163"/>
      <c r="AB452" s="163"/>
      <c r="AC452" s="163"/>
      <c r="AD452" s="163"/>
      <c r="AE452" s="163"/>
      <c r="AF452" s="163"/>
      <c r="AG452" s="163"/>
      <c r="AH452" s="163"/>
      <c r="AI452" s="163"/>
      <c r="AJ452" s="163"/>
      <c r="AK452" s="163"/>
      <c r="AL452" s="163"/>
      <c r="AM452" s="163"/>
      <c r="AN452" s="163"/>
      <c r="AO452" s="163"/>
      <c r="AP452" s="163"/>
      <c r="AQ452" s="163"/>
      <c r="AR452" s="163"/>
      <c r="AS452" s="163"/>
      <c r="AT452" s="163"/>
      <c r="AU452" s="163"/>
      <c r="AV452" s="163"/>
      <c r="AW452" s="163"/>
      <c r="AX452" s="163"/>
      <c r="AY452" s="163"/>
      <c r="AZ452" s="163"/>
      <c r="BA452" s="163"/>
      <c r="BB452" s="163"/>
      <c r="BC452" s="235"/>
    </row>
    <row r="453" spans="1:55" ht="22.5" customHeight="1">
      <c r="A453" s="293"/>
      <c r="B453" s="287"/>
      <c r="C453" s="287"/>
      <c r="D453" s="234" t="s">
        <v>269</v>
      </c>
      <c r="E453" s="163">
        <f t="shared" si="331"/>
        <v>0</v>
      </c>
      <c r="F453" s="163">
        <f t="shared" si="327"/>
        <v>0</v>
      </c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  <c r="AA453" s="163"/>
      <c r="AB453" s="163"/>
      <c r="AC453" s="163"/>
      <c r="AD453" s="163"/>
      <c r="AE453" s="163"/>
      <c r="AF453" s="163"/>
      <c r="AG453" s="163"/>
      <c r="AH453" s="163"/>
      <c r="AI453" s="163"/>
      <c r="AJ453" s="163"/>
      <c r="AK453" s="163"/>
      <c r="AL453" s="163"/>
      <c r="AM453" s="163"/>
      <c r="AN453" s="163"/>
      <c r="AO453" s="163"/>
      <c r="AP453" s="163"/>
      <c r="AQ453" s="163"/>
      <c r="AR453" s="163"/>
      <c r="AS453" s="163"/>
      <c r="AT453" s="163"/>
      <c r="AU453" s="163"/>
      <c r="AV453" s="163"/>
      <c r="AW453" s="163"/>
      <c r="AX453" s="163"/>
      <c r="AY453" s="163"/>
      <c r="AZ453" s="163"/>
      <c r="BA453" s="163"/>
      <c r="BB453" s="163"/>
      <c r="BC453" s="235"/>
    </row>
    <row r="454" spans="1:55" ht="31.2">
      <c r="A454" s="294"/>
      <c r="B454" s="287"/>
      <c r="C454" s="287"/>
      <c r="D454" s="235" t="s">
        <v>43</v>
      </c>
      <c r="E454" s="163">
        <f t="shared" si="331"/>
        <v>0</v>
      </c>
      <c r="F454" s="163">
        <f t="shared" si="327"/>
        <v>0</v>
      </c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3"/>
      <c r="AB454" s="163"/>
      <c r="AC454" s="163"/>
      <c r="AD454" s="163"/>
      <c r="AE454" s="163"/>
      <c r="AF454" s="163"/>
      <c r="AG454" s="163"/>
      <c r="AH454" s="163"/>
      <c r="AI454" s="163"/>
      <c r="AJ454" s="163"/>
      <c r="AK454" s="163"/>
      <c r="AL454" s="163"/>
      <c r="AM454" s="163"/>
      <c r="AN454" s="163"/>
      <c r="AO454" s="163"/>
      <c r="AP454" s="163"/>
      <c r="AQ454" s="163"/>
      <c r="AR454" s="163"/>
      <c r="AS454" s="163"/>
      <c r="AT454" s="163"/>
      <c r="AU454" s="163"/>
      <c r="AV454" s="163"/>
      <c r="AW454" s="163"/>
      <c r="AX454" s="163"/>
      <c r="AY454" s="163"/>
      <c r="AZ454" s="163"/>
      <c r="BA454" s="163"/>
      <c r="BB454" s="163"/>
      <c r="BC454" s="235"/>
    </row>
    <row r="455" spans="1:55" ht="15.6">
      <c r="A455" s="301" t="s">
        <v>327</v>
      </c>
      <c r="B455" s="389"/>
      <c r="C455" s="389"/>
      <c r="D455" s="150" t="s">
        <v>41</v>
      </c>
      <c r="E455" s="163">
        <f t="shared" ref="E455:F461" si="332">E182</f>
        <v>90536.209070000012</v>
      </c>
      <c r="F455" s="163">
        <f t="shared" si="332"/>
        <v>87002.688220000011</v>
      </c>
      <c r="G455" s="163">
        <f t="shared" si="281"/>
        <v>96.097118615527648</v>
      </c>
      <c r="H455" s="163">
        <f t="shared" ref="H455:BA455" si="333">H182</f>
        <v>4116.8689599999998</v>
      </c>
      <c r="I455" s="163">
        <f t="shared" si="333"/>
        <v>4116.8689599999998</v>
      </c>
      <c r="J455" s="163">
        <f t="shared" si="333"/>
        <v>0</v>
      </c>
      <c r="K455" s="163">
        <f t="shared" si="333"/>
        <v>657.23772000000008</v>
      </c>
      <c r="L455" s="163">
        <f t="shared" si="333"/>
        <v>657.23772000000008</v>
      </c>
      <c r="M455" s="163">
        <f t="shared" si="333"/>
        <v>0</v>
      </c>
      <c r="N455" s="163">
        <f t="shared" si="333"/>
        <v>0</v>
      </c>
      <c r="O455" s="163">
        <f t="shared" si="333"/>
        <v>0</v>
      </c>
      <c r="P455" s="163">
        <f t="shared" si="333"/>
        <v>0</v>
      </c>
      <c r="Q455" s="163">
        <f t="shared" si="333"/>
        <v>151.54542000000001</v>
      </c>
      <c r="R455" s="163">
        <f t="shared" si="333"/>
        <v>151.54542000000001</v>
      </c>
      <c r="S455" s="163">
        <f t="shared" si="333"/>
        <v>0</v>
      </c>
      <c r="T455" s="163">
        <f t="shared" si="333"/>
        <v>5900.4075599999996</v>
      </c>
      <c r="U455" s="163">
        <f t="shared" si="333"/>
        <v>5900.4075599999996</v>
      </c>
      <c r="V455" s="163">
        <f t="shared" si="333"/>
        <v>0</v>
      </c>
      <c r="W455" s="163">
        <f t="shared" si="333"/>
        <v>2925.9281900000001</v>
      </c>
      <c r="X455" s="163">
        <f t="shared" si="333"/>
        <v>2925.9281900000001</v>
      </c>
      <c r="Y455" s="163">
        <f t="shared" si="333"/>
        <v>0</v>
      </c>
      <c r="Z455" s="163">
        <f t="shared" si="333"/>
        <v>20766.559959999995</v>
      </c>
      <c r="AA455" s="163">
        <f t="shared" si="333"/>
        <v>20766.559959999995</v>
      </c>
      <c r="AB455" s="163">
        <f t="shared" si="333"/>
        <v>0</v>
      </c>
      <c r="AC455" s="163">
        <f t="shared" si="333"/>
        <v>0</v>
      </c>
      <c r="AD455" s="163">
        <f t="shared" si="333"/>
        <v>0</v>
      </c>
      <c r="AE455" s="163">
        <f>AE182</f>
        <v>28013.267869999996</v>
      </c>
      <c r="AF455" s="163">
        <f t="shared" si="333"/>
        <v>28013.267869999996</v>
      </c>
      <c r="AG455" s="163">
        <f t="shared" si="333"/>
        <v>0</v>
      </c>
      <c r="AH455" s="163">
        <f t="shared" si="333"/>
        <v>0</v>
      </c>
      <c r="AI455" s="163">
        <f t="shared" si="333"/>
        <v>0</v>
      </c>
      <c r="AJ455" s="163">
        <f t="shared" si="333"/>
        <v>16181.161649999998</v>
      </c>
      <c r="AK455" s="163">
        <f t="shared" si="333"/>
        <v>16181.161649999998</v>
      </c>
      <c r="AL455" s="163">
        <f t="shared" si="333"/>
        <v>0</v>
      </c>
      <c r="AM455" s="163">
        <f t="shared" si="333"/>
        <v>0</v>
      </c>
      <c r="AN455" s="163">
        <f t="shared" si="333"/>
        <v>0</v>
      </c>
      <c r="AO455" s="205">
        <f t="shared" si="333"/>
        <v>1228.6716700000034</v>
      </c>
      <c r="AP455" s="205">
        <f t="shared" si="333"/>
        <v>1228.6716699999999</v>
      </c>
      <c r="AQ455" s="163">
        <f t="shared" si="333"/>
        <v>0</v>
      </c>
      <c r="AR455" s="163">
        <f t="shared" si="333"/>
        <v>0</v>
      </c>
      <c r="AS455" s="163">
        <f t="shared" si="333"/>
        <v>0</v>
      </c>
      <c r="AT455" s="163">
        <f t="shared" si="333"/>
        <v>6149.7077199999994</v>
      </c>
      <c r="AU455" s="163">
        <f t="shared" si="333"/>
        <v>6149.7077199999994</v>
      </c>
      <c r="AV455" s="163">
        <f t="shared" si="333"/>
        <v>0</v>
      </c>
      <c r="AW455" s="163">
        <f t="shared" si="333"/>
        <v>0</v>
      </c>
      <c r="AX455" s="163">
        <f t="shared" si="333"/>
        <v>0</v>
      </c>
      <c r="AY455" s="163">
        <f t="shared" si="333"/>
        <v>4444.8523500000001</v>
      </c>
      <c r="AZ455" s="163">
        <f t="shared" si="333"/>
        <v>911.33150000000751</v>
      </c>
      <c r="BA455" s="163">
        <f t="shared" si="333"/>
        <v>0</v>
      </c>
      <c r="BB455" s="163"/>
      <c r="BC455" s="174"/>
    </row>
    <row r="456" spans="1:55" ht="31.2">
      <c r="A456" s="301"/>
      <c r="B456" s="389"/>
      <c r="C456" s="389"/>
      <c r="D456" s="150" t="s">
        <v>37</v>
      </c>
      <c r="E456" s="163">
        <f t="shared" si="332"/>
        <v>0</v>
      </c>
      <c r="F456" s="163">
        <f t="shared" si="332"/>
        <v>0</v>
      </c>
      <c r="G456" s="163">
        <f>G183</f>
        <v>0</v>
      </c>
      <c r="H456" s="163">
        <f>H183</f>
        <v>0</v>
      </c>
      <c r="I456" s="163">
        <f t="shared" ref="I456:BA456" si="334">I183</f>
        <v>0</v>
      </c>
      <c r="J456" s="163">
        <f t="shared" si="334"/>
        <v>0</v>
      </c>
      <c r="K456" s="163">
        <f t="shared" si="334"/>
        <v>0</v>
      </c>
      <c r="L456" s="163">
        <f t="shared" si="334"/>
        <v>0</v>
      </c>
      <c r="M456" s="163">
        <f t="shared" si="334"/>
        <v>0</v>
      </c>
      <c r="N456" s="163">
        <f t="shared" si="334"/>
        <v>0</v>
      </c>
      <c r="O456" s="163">
        <f t="shared" si="334"/>
        <v>0</v>
      </c>
      <c r="P456" s="163">
        <f t="shared" si="334"/>
        <v>0</v>
      </c>
      <c r="Q456" s="163">
        <f t="shared" si="334"/>
        <v>0</v>
      </c>
      <c r="R456" s="163">
        <f t="shared" si="334"/>
        <v>0</v>
      </c>
      <c r="S456" s="163">
        <f t="shared" si="334"/>
        <v>0</v>
      </c>
      <c r="T456" s="163">
        <f t="shared" si="334"/>
        <v>0</v>
      </c>
      <c r="U456" s="163">
        <f t="shared" si="334"/>
        <v>0</v>
      </c>
      <c r="V456" s="163">
        <f t="shared" si="334"/>
        <v>0</v>
      </c>
      <c r="W456" s="163">
        <f t="shared" si="334"/>
        <v>0</v>
      </c>
      <c r="X456" s="163">
        <f t="shared" si="334"/>
        <v>0</v>
      </c>
      <c r="Y456" s="163">
        <f t="shared" si="334"/>
        <v>0</v>
      </c>
      <c r="Z456" s="163">
        <f t="shared" si="334"/>
        <v>0</v>
      </c>
      <c r="AA456" s="163">
        <f t="shared" si="334"/>
        <v>0</v>
      </c>
      <c r="AB456" s="163">
        <f t="shared" si="334"/>
        <v>0</v>
      </c>
      <c r="AC456" s="163">
        <f t="shared" si="334"/>
        <v>0</v>
      </c>
      <c r="AD456" s="163">
        <f t="shared" si="334"/>
        <v>0</v>
      </c>
      <c r="AE456" s="163">
        <f t="shared" si="334"/>
        <v>0</v>
      </c>
      <c r="AF456" s="163">
        <f t="shared" si="334"/>
        <v>0</v>
      </c>
      <c r="AG456" s="163">
        <f t="shared" si="334"/>
        <v>0</v>
      </c>
      <c r="AH456" s="163">
        <f t="shared" si="334"/>
        <v>0</v>
      </c>
      <c r="AI456" s="163">
        <f t="shared" si="334"/>
        <v>0</v>
      </c>
      <c r="AJ456" s="163">
        <f t="shared" si="334"/>
        <v>0</v>
      </c>
      <c r="AK456" s="163">
        <f t="shared" si="334"/>
        <v>0</v>
      </c>
      <c r="AL456" s="163">
        <f t="shared" si="334"/>
        <v>0</v>
      </c>
      <c r="AM456" s="163">
        <f t="shared" si="334"/>
        <v>0</v>
      </c>
      <c r="AN456" s="163">
        <f t="shared" si="334"/>
        <v>0</v>
      </c>
      <c r="AO456" s="163">
        <f t="shared" si="334"/>
        <v>0</v>
      </c>
      <c r="AP456" s="163">
        <f t="shared" si="334"/>
        <v>0</v>
      </c>
      <c r="AQ456" s="163">
        <f t="shared" si="334"/>
        <v>0</v>
      </c>
      <c r="AR456" s="163">
        <f t="shared" si="334"/>
        <v>0</v>
      </c>
      <c r="AS456" s="163">
        <f t="shared" si="334"/>
        <v>0</v>
      </c>
      <c r="AT456" s="163">
        <f t="shared" si="334"/>
        <v>0</v>
      </c>
      <c r="AU456" s="163">
        <f t="shared" si="334"/>
        <v>0</v>
      </c>
      <c r="AV456" s="163">
        <f t="shared" si="334"/>
        <v>0</v>
      </c>
      <c r="AW456" s="163">
        <f t="shared" si="334"/>
        <v>0</v>
      </c>
      <c r="AX456" s="163">
        <f t="shared" si="334"/>
        <v>0</v>
      </c>
      <c r="AY456" s="163">
        <f t="shared" si="334"/>
        <v>0</v>
      </c>
      <c r="AZ456" s="163">
        <f t="shared" si="334"/>
        <v>0</v>
      </c>
      <c r="BA456" s="163">
        <f t="shared" si="334"/>
        <v>0</v>
      </c>
      <c r="BB456" s="163"/>
      <c r="BC456" s="174"/>
    </row>
    <row r="457" spans="1:55" ht="46.8">
      <c r="A457" s="301"/>
      <c r="B457" s="389"/>
      <c r="C457" s="389"/>
      <c r="D457" s="173" t="s">
        <v>2</v>
      </c>
      <c r="E457" s="163">
        <f t="shared" si="332"/>
        <v>62383.69999999999</v>
      </c>
      <c r="F457" s="163">
        <f t="shared" si="332"/>
        <v>62383.7</v>
      </c>
      <c r="G457" s="163">
        <f t="shared" si="281"/>
        <v>100.00000000000001</v>
      </c>
      <c r="H457" s="163">
        <f t="shared" ref="H457:BA457" si="335">H184</f>
        <v>0</v>
      </c>
      <c r="I457" s="163">
        <f t="shared" si="335"/>
        <v>0</v>
      </c>
      <c r="J457" s="163">
        <f t="shared" si="335"/>
        <v>0</v>
      </c>
      <c r="K457" s="163">
        <f t="shared" si="335"/>
        <v>0</v>
      </c>
      <c r="L457" s="163">
        <f t="shared" si="335"/>
        <v>0</v>
      </c>
      <c r="M457" s="163">
        <f t="shared" si="335"/>
        <v>0</v>
      </c>
      <c r="N457" s="163">
        <f t="shared" si="335"/>
        <v>0</v>
      </c>
      <c r="O457" s="163">
        <f t="shared" si="335"/>
        <v>0</v>
      </c>
      <c r="P457" s="163">
        <f t="shared" si="335"/>
        <v>0</v>
      </c>
      <c r="Q457" s="163">
        <f t="shared" si="335"/>
        <v>0</v>
      </c>
      <c r="R457" s="163">
        <f t="shared" si="335"/>
        <v>0</v>
      </c>
      <c r="S457" s="163">
        <f t="shared" si="335"/>
        <v>0</v>
      </c>
      <c r="T457" s="163">
        <f t="shared" si="335"/>
        <v>0</v>
      </c>
      <c r="U457" s="163">
        <f t="shared" si="335"/>
        <v>0</v>
      </c>
      <c r="V457" s="163">
        <f t="shared" si="335"/>
        <v>0</v>
      </c>
      <c r="W457" s="163">
        <f t="shared" si="335"/>
        <v>0</v>
      </c>
      <c r="X457" s="163">
        <f t="shared" si="335"/>
        <v>0</v>
      </c>
      <c r="Y457" s="163">
        <f t="shared" si="335"/>
        <v>0</v>
      </c>
      <c r="Z457" s="163">
        <f t="shared" si="335"/>
        <v>0</v>
      </c>
      <c r="AA457" s="163">
        <f t="shared" si="335"/>
        <v>0</v>
      </c>
      <c r="AB457" s="163">
        <f t="shared" si="335"/>
        <v>0</v>
      </c>
      <c r="AC457" s="163">
        <f t="shared" si="335"/>
        <v>0</v>
      </c>
      <c r="AD457" s="163">
        <f t="shared" si="335"/>
        <v>0</v>
      </c>
      <c r="AE457" s="163">
        <f t="shared" si="335"/>
        <v>0</v>
      </c>
      <c r="AF457" s="163">
        <f t="shared" si="335"/>
        <v>0</v>
      </c>
      <c r="AG457" s="163">
        <f t="shared" si="335"/>
        <v>0</v>
      </c>
      <c r="AH457" s="163">
        <f t="shared" si="335"/>
        <v>0</v>
      </c>
      <c r="AI457" s="163">
        <f t="shared" si="335"/>
        <v>0</v>
      </c>
      <c r="AJ457" s="163">
        <f t="shared" si="335"/>
        <v>5600.9919099999997</v>
      </c>
      <c r="AK457" s="163">
        <f t="shared" si="335"/>
        <v>5600.9919099999997</v>
      </c>
      <c r="AL457" s="163">
        <f t="shared" si="335"/>
        <v>0</v>
      </c>
      <c r="AM457" s="163">
        <f t="shared" si="335"/>
        <v>0</v>
      </c>
      <c r="AN457" s="163">
        <f t="shared" si="335"/>
        <v>0</v>
      </c>
      <c r="AO457" s="163">
        <f t="shared" si="335"/>
        <v>50353.955859999995</v>
      </c>
      <c r="AP457" s="163">
        <f t="shared" si="335"/>
        <v>0</v>
      </c>
      <c r="AQ457" s="163">
        <f t="shared" si="335"/>
        <v>0</v>
      </c>
      <c r="AR457" s="163">
        <f t="shared" si="335"/>
        <v>0</v>
      </c>
      <c r="AS457" s="163">
        <f t="shared" si="335"/>
        <v>0</v>
      </c>
      <c r="AT457" s="163">
        <f t="shared" si="335"/>
        <v>5842.2228099999993</v>
      </c>
      <c r="AU457" s="163">
        <f t="shared" si="335"/>
        <v>5842.2228099999993</v>
      </c>
      <c r="AV457" s="163">
        <f t="shared" si="335"/>
        <v>0</v>
      </c>
      <c r="AW457" s="163">
        <f t="shared" si="335"/>
        <v>0</v>
      </c>
      <c r="AX457" s="163">
        <f t="shared" si="335"/>
        <v>0</v>
      </c>
      <c r="AY457" s="163">
        <f t="shared" si="335"/>
        <v>586.52942000000007</v>
      </c>
      <c r="AZ457" s="163">
        <f t="shared" si="335"/>
        <v>50940.485279999994</v>
      </c>
      <c r="BA457" s="163">
        <f t="shared" si="335"/>
        <v>0</v>
      </c>
      <c r="BB457" s="163"/>
      <c r="BC457" s="174"/>
    </row>
    <row r="458" spans="1:55" ht="15.6">
      <c r="A458" s="301"/>
      <c r="B458" s="389"/>
      <c r="C458" s="389"/>
      <c r="D458" s="227" t="s">
        <v>268</v>
      </c>
      <c r="E458" s="163">
        <f t="shared" si="332"/>
        <v>28152.509070000004</v>
      </c>
      <c r="F458" s="163">
        <f t="shared" si="332"/>
        <v>24618.988220000007</v>
      </c>
      <c r="G458" s="163">
        <f t="shared" si="281"/>
        <v>87.44864679302988</v>
      </c>
      <c r="H458" s="163">
        <f t="shared" ref="H458:BA458" si="336">H185</f>
        <v>4116.8689599999998</v>
      </c>
      <c r="I458" s="163">
        <f t="shared" si="336"/>
        <v>4116.8689599999998</v>
      </c>
      <c r="J458" s="163">
        <f t="shared" si="336"/>
        <v>0</v>
      </c>
      <c r="K458" s="163">
        <f t="shared" si="336"/>
        <v>657.23772000000008</v>
      </c>
      <c r="L458" s="163">
        <f t="shared" si="336"/>
        <v>657.23772000000008</v>
      </c>
      <c r="M458" s="163">
        <f t="shared" si="336"/>
        <v>0</v>
      </c>
      <c r="N458" s="163">
        <f t="shared" si="336"/>
        <v>0</v>
      </c>
      <c r="O458" s="163">
        <f t="shared" si="336"/>
        <v>0</v>
      </c>
      <c r="P458" s="163">
        <f t="shared" si="336"/>
        <v>0</v>
      </c>
      <c r="Q458" s="163">
        <f t="shared" si="336"/>
        <v>151.54542000000001</v>
      </c>
      <c r="R458" s="163">
        <f t="shared" si="336"/>
        <v>151.54542000000001</v>
      </c>
      <c r="S458" s="163">
        <f t="shared" si="336"/>
        <v>0</v>
      </c>
      <c r="T458" s="163">
        <f t="shared" si="336"/>
        <v>5900.4075599999996</v>
      </c>
      <c r="U458" s="163">
        <f t="shared" si="336"/>
        <v>5900.4075599999996</v>
      </c>
      <c r="V458" s="163">
        <f t="shared" si="336"/>
        <v>0</v>
      </c>
      <c r="W458" s="163">
        <f t="shared" si="336"/>
        <v>2925.9281900000001</v>
      </c>
      <c r="X458" s="163">
        <f t="shared" si="336"/>
        <v>2925.9281900000001</v>
      </c>
      <c r="Y458" s="163">
        <f t="shared" si="336"/>
        <v>0</v>
      </c>
      <c r="Z458" s="163">
        <f t="shared" si="336"/>
        <v>20766.559959999995</v>
      </c>
      <c r="AA458" s="163">
        <f t="shared" si="336"/>
        <v>20766.559959999995</v>
      </c>
      <c r="AB458" s="163">
        <f t="shared" si="336"/>
        <v>0</v>
      </c>
      <c r="AC458" s="163">
        <f t="shared" si="336"/>
        <v>0</v>
      </c>
      <c r="AD458" s="163">
        <f t="shared" si="336"/>
        <v>0</v>
      </c>
      <c r="AE458" s="163">
        <f t="shared" si="336"/>
        <v>28013.267869999996</v>
      </c>
      <c r="AF458" s="163">
        <f t="shared" si="336"/>
        <v>28013.267869999996</v>
      </c>
      <c r="AG458" s="163">
        <f t="shared" si="336"/>
        <v>0</v>
      </c>
      <c r="AH458" s="163">
        <f t="shared" si="336"/>
        <v>0</v>
      </c>
      <c r="AI458" s="163">
        <f t="shared" si="336"/>
        <v>0</v>
      </c>
      <c r="AJ458" s="163">
        <f t="shared" si="336"/>
        <v>10580.169739999999</v>
      </c>
      <c r="AK458" s="163">
        <f t="shared" si="336"/>
        <v>10580.169739999999</v>
      </c>
      <c r="AL458" s="163">
        <f t="shared" si="336"/>
        <v>0</v>
      </c>
      <c r="AM458" s="163">
        <f t="shared" si="336"/>
        <v>0</v>
      </c>
      <c r="AN458" s="163">
        <f t="shared" si="336"/>
        <v>0</v>
      </c>
      <c r="AO458" s="163">
        <f t="shared" si="336"/>
        <v>-49125.284189999991</v>
      </c>
      <c r="AP458" s="163">
        <f t="shared" si="336"/>
        <v>1228.6716699999999</v>
      </c>
      <c r="AQ458" s="163">
        <f t="shared" si="336"/>
        <v>0</v>
      </c>
      <c r="AR458" s="163">
        <f t="shared" si="336"/>
        <v>0</v>
      </c>
      <c r="AS458" s="163">
        <f t="shared" si="336"/>
        <v>0</v>
      </c>
      <c r="AT458" s="163">
        <f t="shared" si="336"/>
        <v>307.48491000000001</v>
      </c>
      <c r="AU458" s="163">
        <f t="shared" si="336"/>
        <v>307.48491000000001</v>
      </c>
      <c r="AV458" s="163">
        <f t="shared" si="336"/>
        <v>0</v>
      </c>
      <c r="AW458" s="163">
        <f t="shared" si="336"/>
        <v>0</v>
      </c>
      <c r="AX458" s="163">
        <f t="shared" si="336"/>
        <v>0</v>
      </c>
      <c r="AY458" s="163">
        <f t="shared" si="336"/>
        <v>3858.3229299999998</v>
      </c>
      <c r="AZ458" s="163">
        <f t="shared" si="336"/>
        <v>-50029.153779999986</v>
      </c>
      <c r="BA458" s="163">
        <f t="shared" si="336"/>
        <v>0</v>
      </c>
      <c r="BB458" s="163"/>
      <c r="BC458" s="174"/>
    </row>
    <row r="459" spans="1:55" ht="82.5" customHeight="1">
      <c r="A459" s="301"/>
      <c r="B459" s="389"/>
      <c r="C459" s="389"/>
      <c r="D459" s="227" t="s">
        <v>274</v>
      </c>
      <c r="E459" s="163">
        <f t="shared" si="332"/>
        <v>18595.511960000003</v>
      </c>
      <c r="F459" s="163">
        <f t="shared" si="332"/>
        <v>18572.315910000005</v>
      </c>
      <c r="G459" s="163">
        <f>G186</f>
        <v>0</v>
      </c>
      <c r="H459" s="163">
        <f t="shared" ref="H459:BA459" si="337">H186</f>
        <v>0</v>
      </c>
      <c r="I459" s="163">
        <f t="shared" si="337"/>
        <v>0</v>
      </c>
      <c r="J459" s="163">
        <f t="shared" si="337"/>
        <v>0</v>
      </c>
      <c r="K459" s="163">
        <f t="shared" si="337"/>
        <v>0</v>
      </c>
      <c r="L459" s="163">
        <f t="shared" si="337"/>
        <v>0</v>
      </c>
      <c r="M459" s="163">
        <f t="shared" si="337"/>
        <v>0</v>
      </c>
      <c r="N459" s="163">
        <f t="shared" si="337"/>
        <v>0</v>
      </c>
      <c r="O459" s="163">
        <f t="shared" si="337"/>
        <v>0</v>
      </c>
      <c r="P459" s="163">
        <f t="shared" si="337"/>
        <v>0</v>
      </c>
      <c r="Q459" s="163">
        <f t="shared" si="337"/>
        <v>0</v>
      </c>
      <c r="R459" s="163">
        <f t="shared" si="337"/>
        <v>0</v>
      </c>
      <c r="S459" s="163">
        <f t="shared" si="337"/>
        <v>0</v>
      </c>
      <c r="T459" s="163">
        <f t="shared" si="337"/>
        <v>0</v>
      </c>
      <c r="U459" s="163">
        <f t="shared" si="337"/>
        <v>0</v>
      </c>
      <c r="V459" s="163">
        <f t="shared" si="337"/>
        <v>0</v>
      </c>
      <c r="W459" s="163">
        <f t="shared" si="337"/>
        <v>0</v>
      </c>
      <c r="X459" s="163">
        <f t="shared" si="337"/>
        <v>0</v>
      </c>
      <c r="Y459" s="163">
        <f t="shared" si="337"/>
        <v>0</v>
      </c>
      <c r="Z459" s="163">
        <f t="shared" si="337"/>
        <v>0</v>
      </c>
      <c r="AA459" s="163">
        <f t="shared" si="337"/>
        <v>0</v>
      </c>
      <c r="AB459" s="163">
        <f t="shared" si="337"/>
        <v>0</v>
      </c>
      <c r="AC459" s="163">
        <f t="shared" si="337"/>
        <v>0</v>
      </c>
      <c r="AD459" s="163">
        <f t="shared" si="337"/>
        <v>0</v>
      </c>
      <c r="AE459" s="163">
        <f t="shared" si="337"/>
        <v>0</v>
      </c>
      <c r="AF459" s="163">
        <f t="shared" si="337"/>
        <v>0</v>
      </c>
      <c r="AG459" s="163">
        <f t="shared" si="337"/>
        <v>0</v>
      </c>
      <c r="AH459" s="163">
        <f t="shared" si="337"/>
        <v>0</v>
      </c>
      <c r="AI459" s="163">
        <f t="shared" si="337"/>
        <v>0</v>
      </c>
      <c r="AJ459" s="163">
        <f t="shared" si="337"/>
        <v>0</v>
      </c>
      <c r="AK459" s="163">
        <f t="shared" si="337"/>
        <v>0</v>
      </c>
      <c r="AL459" s="163">
        <f t="shared" si="337"/>
        <v>0</v>
      </c>
      <c r="AM459" s="163">
        <f t="shared" si="337"/>
        <v>0</v>
      </c>
      <c r="AN459" s="163">
        <f t="shared" si="337"/>
        <v>0</v>
      </c>
      <c r="AO459" s="163">
        <f t="shared" si="337"/>
        <v>18572.315910000005</v>
      </c>
      <c r="AP459" s="163">
        <f t="shared" si="337"/>
        <v>18572.315910000005</v>
      </c>
      <c r="AQ459" s="163">
        <f t="shared" si="337"/>
        <v>0</v>
      </c>
      <c r="AR459" s="163">
        <f t="shared" si="337"/>
        <v>0</v>
      </c>
      <c r="AS459" s="163">
        <f t="shared" si="337"/>
        <v>0</v>
      </c>
      <c r="AT459" s="163">
        <f t="shared" si="337"/>
        <v>0</v>
      </c>
      <c r="AU459" s="163">
        <f t="shared" si="337"/>
        <v>0</v>
      </c>
      <c r="AV459" s="163">
        <f t="shared" si="337"/>
        <v>0</v>
      </c>
      <c r="AW459" s="163">
        <f t="shared" si="337"/>
        <v>0</v>
      </c>
      <c r="AX459" s="163">
        <f t="shared" si="337"/>
        <v>0</v>
      </c>
      <c r="AY459" s="163">
        <f t="shared" si="337"/>
        <v>23.19605</v>
      </c>
      <c r="AZ459" s="163">
        <f t="shared" si="337"/>
        <v>0</v>
      </c>
      <c r="BA459" s="163">
        <f t="shared" si="337"/>
        <v>0</v>
      </c>
      <c r="BB459" s="163"/>
      <c r="BC459" s="174"/>
    </row>
    <row r="460" spans="1:55" ht="15.6">
      <c r="A460" s="301"/>
      <c r="B460" s="389"/>
      <c r="C460" s="389"/>
      <c r="D460" s="227" t="s">
        <v>269</v>
      </c>
      <c r="E460" s="163">
        <f t="shared" si="332"/>
        <v>0</v>
      </c>
      <c r="F460" s="163">
        <f t="shared" si="332"/>
        <v>0</v>
      </c>
      <c r="G460" s="163">
        <f>G187</f>
        <v>0</v>
      </c>
      <c r="H460" s="163">
        <f t="shared" ref="H460:BA460" si="338">H187</f>
        <v>0</v>
      </c>
      <c r="I460" s="163">
        <f t="shared" si="338"/>
        <v>0</v>
      </c>
      <c r="J460" s="163">
        <f t="shared" si="338"/>
        <v>0</v>
      </c>
      <c r="K460" s="163">
        <f t="shared" si="338"/>
        <v>0</v>
      </c>
      <c r="L460" s="163">
        <f t="shared" si="338"/>
        <v>0</v>
      </c>
      <c r="M460" s="163">
        <f t="shared" si="338"/>
        <v>0</v>
      </c>
      <c r="N460" s="163">
        <f t="shared" si="338"/>
        <v>0</v>
      </c>
      <c r="O460" s="163">
        <f t="shared" si="338"/>
        <v>0</v>
      </c>
      <c r="P460" s="163">
        <f t="shared" si="338"/>
        <v>0</v>
      </c>
      <c r="Q460" s="163">
        <f t="shared" si="338"/>
        <v>0</v>
      </c>
      <c r="R460" s="163">
        <f t="shared" si="338"/>
        <v>0</v>
      </c>
      <c r="S460" s="163">
        <f t="shared" si="338"/>
        <v>0</v>
      </c>
      <c r="T460" s="163">
        <f t="shared" si="338"/>
        <v>0</v>
      </c>
      <c r="U460" s="163">
        <f t="shared" si="338"/>
        <v>0</v>
      </c>
      <c r="V460" s="163">
        <f t="shared" si="338"/>
        <v>0</v>
      </c>
      <c r="W460" s="163">
        <f t="shared" si="338"/>
        <v>0</v>
      </c>
      <c r="X460" s="163">
        <f t="shared" si="338"/>
        <v>0</v>
      </c>
      <c r="Y460" s="163">
        <f t="shared" si="338"/>
        <v>0</v>
      </c>
      <c r="Z460" s="163">
        <f t="shared" si="338"/>
        <v>0</v>
      </c>
      <c r="AA460" s="163">
        <f t="shared" si="338"/>
        <v>0</v>
      </c>
      <c r="AB460" s="163">
        <f t="shared" si="338"/>
        <v>0</v>
      </c>
      <c r="AC460" s="163">
        <f t="shared" si="338"/>
        <v>0</v>
      </c>
      <c r="AD460" s="163">
        <f t="shared" si="338"/>
        <v>0</v>
      </c>
      <c r="AE460" s="163">
        <f t="shared" si="338"/>
        <v>0</v>
      </c>
      <c r="AF460" s="163">
        <f t="shared" si="338"/>
        <v>0</v>
      </c>
      <c r="AG460" s="163">
        <f t="shared" si="338"/>
        <v>0</v>
      </c>
      <c r="AH460" s="163">
        <f t="shared" si="338"/>
        <v>0</v>
      </c>
      <c r="AI460" s="163">
        <f t="shared" si="338"/>
        <v>0</v>
      </c>
      <c r="AJ460" s="163">
        <f t="shared" si="338"/>
        <v>0</v>
      </c>
      <c r="AK460" s="163">
        <f t="shared" si="338"/>
        <v>0</v>
      </c>
      <c r="AL460" s="163">
        <f t="shared" si="338"/>
        <v>0</v>
      </c>
      <c r="AM460" s="163">
        <f t="shared" si="338"/>
        <v>0</v>
      </c>
      <c r="AN460" s="163">
        <f t="shared" si="338"/>
        <v>0</v>
      </c>
      <c r="AO460" s="163">
        <f t="shared" si="338"/>
        <v>0</v>
      </c>
      <c r="AP460" s="163">
        <f t="shared" si="338"/>
        <v>0</v>
      </c>
      <c r="AQ460" s="163">
        <f t="shared" si="338"/>
        <v>0</v>
      </c>
      <c r="AR460" s="163">
        <f t="shared" si="338"/>
        <v>0</v>
      </c>
      <c r="AS460" s="163">
        <f t="shared" si="338"/>
        <v>0</v>
      </c>
      <c r="AT460" s="163">
        <f t="shared" si="338"/>
        <v>0</v>
      </c>
      <c r="AU460" s="163">
        <f t="shared" si="338"/>
        <v>0</v>
      </c>
      <c r="AV460" s="163">
        <f t="shared" si="338"/>
        <v>0</v>
      </c>
      <c r="AW460" s="163">
        <f t="shared" si="338"/>
        <v>0</v>
      </c>
      <c r="AX460" s="163">
        <f t="shared" si="338"/>
        <v>0</v>
      </c>
      <c r="AY460" s="163">
        <f t="shared" si="338"/>
        <v>0</v>
      </c>
      <c r="AZ460" s="163">
        <f t="shared" si="338"/>
        <v>0</v>
      </c>
      <c r="BA460" s="163">
        <f t="shared" si="338"/>
        <v>0</v>
      </c>
      <c r="BB460" s="163"/>
      <c r="BC460" s="174"/>
    </row>
    <row r="461" spans="1:55" ht="31.2">
      <c r="A461" s="301"/>
      <c r="B461" s="389"/>
      <c r="C461" s="389"/>
      <c r="D461" s="144" t="s">
        <v>43</v>
      </c>
      <c r="E461" s="163">
        <f t="shared" si="332"/>
        <v>0</v>
      </c>
      <c r="F461" s="163">
        <f t="shared" si="332"/>
        <v>0</v>
      </c>
      <c r="G461" s="163">
        <f>G188</f>
        <v>0</v>
      </c>
      <c r="H461" s="163">
        <f t="shared" ref="H461:BA461" si="339">H188</f>
        <v>0</v>
      </c>
      <c r="I461" s="163">
        <f t="shared" si="339"/>
        <v>0</v>
      </c>
      <c r="J461" s="163">
        <f t="shared" si="339"/>
        <v>0</v>
      </c>
      <c r="K461" s="163">
        <f t="shared" si="339"/>
        <v>0</v>
      </c>
      <c r="L461" s="163">
        <f t="shared" si="339"/>
        <v>0</v>
      </c>
      <c r="M461" s="163">
        <f t="shared" si="339"/>
        <v>0</v>
      </c>
      <c r="N461" s="163">
        <f t="shared" si="339"/>
        <v>0</v>
      </c>
      <c r="O461" s="163">
        <f t="shared" si="339"/>
        <v>0</v>
      </c>
      <c r="P461" s="163">
        <f t="shared" si="339"/>
        <v>0</v>
      </c>
      <c r="Q461" s="163">
        <f t="shared" si="339"/>
        <v>0</v>
      </c>
      <c r="R461" s="163">
        <f t="shared" si="339"/>
        <v>0</v>
      </c>
      <c r="S461" s="163">
        <f t="shared" si="339"/>
        <v>0</v>
      </c>
      <c r="T461" s="163">
        <f t="shared" si="339"/>
        <v>0</v>
      </c>
      <c r="U461" s="163">
        <f t="shared" si="339"/>
        <v>0</v>
      </c>
      <c r="V461" s="163">
        <f t="shared" si="339"/>
        <v>0</v>
      </c>
      <c r="W461" s="163">
        <f t="shared" si="339"/>
        <v>0</v>
      </c>
      <c r="X461" s="163">
        <f t="shared" si="339"/>
        <v>0</v>
      </c>
      <c r="Y461" s="163">
        <f t="shared" si="339"/>
        <v>0</v>
      </c>
      <c r="Z461" s="163">
        <f t="shared" si="339"/>
        <v>0</v>
      </c>
      <c r="AA461" s="163">
        <f t="shared" si="339"/>
        <v>0</v>
      </c>
      <c r="AB461" s="163">
        <f t="shared" si="339"/>
        <v>0</v>
      </c>
      <c r="AC461" s="163">
        <f t="shared" si="339"/>
        <v>0</v>
      </c>
      <c r="AD461" s="163">
        <f t="shared" si="339"/>
        <v>0</v>
      </c>
      <c r="AE461" s="163">
        <f t="shared" si="339"/>
        <v>0</v>
      </c>
      <c r="AF461" s="163">
        <f t="shared" si="339"/>
        <v>0</v>
      </c>
      <c r="AG461" s="163">
        <f t="shared" si="339"/>
        <v>0</v>
      </c>
      <c r="AH461" s="163">
        <f t="shared" si="339"/>
        <v>0</v>
      </c>
      <c r="AI461" s="163">
        <f t="shared" si="339"/>
        <v>0</v>
      </c>
      <c r="AJ461" s="163">
        <f t="shared" si="339"/>
        <v>0</v>
      </c>
      <c r="AK461" s="163">
        <f t="shared" si="339"/>
        <v>0</v>
      </c>
      <c r="AL461" s="163">
        <f t="shared" si="339"/>
        <v>0</v>
      </c>
      <c r="AM461" s="163">
        <f t="shared" si="339"/>
        <v>0</v>
      </c>
      <c r="AN461" s="163">
        <f t="shared" si="339"/>
        <v>0</v>
      </c>
      <c r="AO461" s="163">
        <f t="shared" si="339"/>
        <v>0</v>
      </c>
      <c r="AP461" s="163">
        <f t="shared" si="339"/>
        <v>0</v>
      </c>
      <c r="AQ461" s="163">
        <f t="shared" si="339"/>
        <v>0</v>
      </c>
      <c r="AR461" s="163">
        <f t="shared" si="339"/>
        <v>0</v>
      </c>
      <c r="AS461" s="163">
        <f t="shared" si="339"/>
        <v>0</v>
      </c>
      <c r="AT461" s="163">
        <f t="shared" si="339"/>
        <v>0</v>
      </c>
      <c r="AU461" s="163">
        <f t="shared" si="339"/>
        <v>0</v>
      </c>
      <c r="AV461" s="163">
        <f t="shared" si="339"/>
        <v>0</v>
      </c>
      <c r="AW461" s="163">
        <f t="shared" si="339"/>
        <v>0</v>
      </c>
      <c r="AX461" s="163">
        <f t="shared" si="339"/>
        <v>0</v>
      </c>
      <c r="AY461" s="163">
        <f t="shared" si="339"/>
        <v>0</v>
      </c>
      <c r="AZ461" s="163">
        <f t="shared" si="339"/>
        <v>0</v>
      </c>
      <c r="BA461" s="163">
        <f t="shared" si="339"/>
        <v>0</v>
      </c>
      <c r="BB461" s="163"/>
      <c r="BC461" s="174"/>
    </row>
    <row r="462" spans="1:55" ht="22.5" customHeight="1">
      <c r="A462" s="288" t="s">
        <v>284</v>
      </c>
      <c r="B462" s="287" t="s">
        <v>328</v>
      </c>
      <c r="C462" s="287" t="s">
        <v>307</v>
      </c>
      <c r="D462" s="150" t="s">
        <v>41</v>
      </c>
      <c r="E462" s="163">
        <f>H462+K462+N462+Q462+T462+W462+Z462+AE462+AJ462+AO462+AT462+AY462</f>
        <v>1864.1261</v>
      </c>
      <c r="F462" s="163">
        <f>I462+L462+O462+R462+U462+X462+AA462+AF462+AK462+AP462+AU462+AZ462</f>
        <v>1631.58906</v>
      </c>
      <c r="G462" s="163">
        <f t="shared" ref="G462:G513" si="340">F462*100/E462</f>
        <v>87.525680800242</v>
      </c>
      <c r="H462" s="163">
        <f>H463+H464+H465+H467+H468</f>
        <v>2.95817</v>
      </c>
      <c r="I462" s="163">
        <f>I463+I464+I465+I467+I468</f>
        <v>2.95817</v>
      </c>
      <c r="J462" s="163"/>
      <c r="K462" s="163">
        <f>K463+K464+K465+K467+K468</f>
        <v>230.40788000000001</v>
      </c>
      <c r="L462" s="163">
        <f t="shared" ref="L462" si="341">L463+L464+L465+L467+L468</f>
        <v>230.40788000000001</v>
      </c>
      <c r="M462" s="163"/>
      <c r="N462" s="163">
        <f t="shared" ref="N462:O462" si="342">N463+N464+N465+N467+N468</f>
        <v>101.42233999999999</v>
      </c>
      <c r="O462" s="163">
        <f t="shared" si="342"/>
        <v>101.42233999999999</v>
      </c>
      <c r="P462" s="163"/>
      <c r="Q462" s="163">
        <f t="shared" ref="Q462:R462" si="343">Q463+Q464+Q465+Q467+Q468</f>
        <v>162.60778999999999</v>
      </c>
      <c r="R462" s="163">
        <f t="shared" si="343"/>
        <v>162.60778999999999</v>
      </c>
      <c r="S462" s="163"/>
      <c r="T462" s="163">
        <f t="shared" ref="T462:U462" si="344">T463+T464+T465+T467+T468</f>
        <v>52.509740000000001</v>
      </c>
      <c r="U462" s="163">
        <f t="shared" si="344"/>
        <v>52.509740000000001</v>
      </c>
      <c r="V462" s="163"/>
      <c r="W462" s="163">
        <f t="shared" ref="W462:X462" si="345">W463+W464+W465+W467+W468</f>
        <v>203.57336000000001</v>
      </c>
      <c r="X462" s="163">
        <f t="shared" si="345"/>
        <v>203.57336000000001</v>
      </c>
      <c r="Y462" s="163"/>
      <c r="Z462" s="163">
        <f t="shared" ref="Z462:AC462" si="346">Z463+Z464+Z465+Z467+Z468</f>
        <v>29.198160000000001</v>
      </c>
      <c r="AA462" s="163">
        <f t="shared" si="346"/>
        <v>29.166</v>
      </c>
      <c r="AB462" s="163">
        <f t="shared" si="346"/>
        <v>0</v>
      </c>
      <c r="AC462" s="163">
        <f t="shared" si="346"/>
        <v>0</v>
      </c>
      <c r="AD462" s="163"/>
      <c r="AE462" s="163">
        <f t="shared" ref="AE462:AH462" si="347">AE463+AE464+AE465+AE467+AE468</f>
        <v>331.48099999999999</v>
      </c>
      <c r="AF462" s="163">
        <f t="shared" si="347"/>
        <v>331.48099999999999</v>
      </c>
      <c r="AG462" s="163">
        <f t="shared" si="347"/>
        <v>0</v>
      </c>
      <c r="AH462" s="163">
        <f t="shared" si="347"/>
        <v>0</v>
      </c>
      <c r="AI462" s="163"/>
      <c r="AJ462" s="163">
        <f t="shared" ref="AJ462:AM462" si="348">AJ463+AJ464+AJ465+AJ467+AJ468</f>
        <v>0</v>
      </c>
      <c r="AK462" s="163">
        <f t="shared" si="348"/>
        <v>0</v>
      </c>
      <c r="AL462" s="163">
        <f t="shared" si="348"/>
        <v>0</v>
      </c>
      <c r="AM462" s="163">
        <f t="shared" si="348"/>
        <v>0</v>
      </c>
      <c r="AN462" s="163"/>
      <c r="AO462" s="163">
        <f t="shared" ref="AO462:AR462" si="349">AO463+AO464+AO465+AO467+AO468</f>
        <v>59.017009999999999</v>
      </c>
      <c r="AP462" s="163">
        <f t="shared" si="349"/>
        <v>59.017009999999999</v>
      </c>
      <c r="AQ462" s="163">
        <f t="shared" si="349"/>
        <v>0</v>
      </c>
      <c r="AR462" s="163">
        <f t="shared" si="349"/>
        <v>0</v>
      </c>
      <c r="AS462" s="163"/>
      <c r="AT462" s="163">
        <f t="shared" ref="AT462:AW462" si="350">AT463+AT464+AT465+AT467+AT468</f>
        <v>0</v>
      </c>
      <c r="AU462" s="163">
        <f t="shared" si="350"/>
        <v>0</v>
      </c>
      <c r="AV462" s="163">
        <f t="shared" si="350"/>
        <v>0</v>
      </c>
      <c r="AW462" s="163">
        <f t="shared" si="350"/>
        <v>0</v>
      </c>
      <c r="AX462" s="163"/>
      <c r="AY462" s="163">
        <f t="shared" ref="AY462" si="351">AY463+AY464+AY465+AY467+AY468</f>
        <v>690.95065</v>
      </c>
      <c r="AZ462" s="163">
        <f>AZ463+AZ464+AZ465+AZ467+AZ468</f>
        <v>458.44576999999998</v>
      </c>
      <c r="BA462" s="163"/>
      <c r="BB462" s="393" t="s">
        <v>424</v>
      </c>
      <c r="BC462" s="174"/>
    </row>
    <row r="463" spans="1:55" ht="32.25" customHeight="1">
      <c r="A463" s="288"/>
      <c r="B463" s="287"/>
      <c r="C463" s="287"/>
      <c r="D463" s="148" t="s">
        <v>37</v>
      </c>
      <c r="E463" s="163">
        <f t="shared" ref="E463:E465" si="352">H463+K463+N463+Q463+T463+W463+Z463+AE463+AJ463+AO463+AT463+AY463</f>
        <v>0</v>
      </c>
      <c r="F463" s="163">
        <f t="shared" ref="F463:F465" si="353">I463+L463+O463+R463+U463+X463+AA463+AF463+AK463+AP463+AU463+AZ463</f>
        <v>0</v>
      </c>
      <c r="G463" s="163"/>
      <c r="H463" s="163"/>
      <c r="I463" s="163"/>
      <c r="J463" s="163"/>
      <c r="K463" s="163">
        <f>K533</f>
        <v>0</v>
      </c>
      <c r="L463" s="163">
        <f t="shared" ref="L463:BA463" si="354">L533</f>
        <v>0</v>
      </c>
      <c r="M463" s="163">
        <f t="shared" si="354"/>
        <v>0</v>
      </c>
      <c r="N463" s="163">
        <f t="shared" si="354"/>
        <v>0</v>
      </c>
      <c r="O463" s="163">
        <f t="shared" si="354"/>
        <v>0</v>
      </c>
      <c r="P463" s="163">
        <f t="shared" si="354"/>
        <v>0</v>
      </c>
      <c r="Q463" s="163">
        <f t="shared" si="354"/>
        <v>0</v>
      </c>
      <c r="R463" s="163">
        <f t="shared" si="354"/>
        <v>0</v>
      </c>
      <c r="S463" s="163">
        <f t="shared" si="354"/>
        <v>0</v>
      </c>
      <c r="T463" s="163">
        <f t="shared" si="354"/>
        <v>0</v>
      </c>
      <c r="U463" s="163">
        <f t="shared" si="354"/>
        <v>0</v>
      </c>
      <c r="V463" s="163">
        <f t="shared" si="354"/>
        <v>0</v>
      </c>
      <c r="W463" s="163">
        <f t="shared" si="354"/>
        <v>0</v>
      </c>
      <c r="X463" s="163">
        <f t="shared" si="354"/>
        <v>0</v>
      </c>
      <c r="Y463" s="163">
        <f t="shared" si="354"/>
        <v>0</v>
      </c>
      <c r="Z463" s="163">
        <f t="shared" si="354"/>
        <v>0</v>
      </c>
      <c r="AA463" s="163">
        <f t="shared" si="354"/>
        <v>0</v>
      </c>
      <c r="AB463" s="163">
        <f t="shared" si="354"/>
        <v>0</v>
      </c>
      <c r="AC463" s="163">
        <f t="shared" si="354"/>
        <v>0</v>
      </c>
      <c r="AD463" s="163">
        <f t="shared" si="354"/>
        <v>0</v>
      </c>
      <c r="AE463" s="163">
        <f t="shared" si="354"/>
        <v>0</v>
      </c>
      <c r="AF463" s="163">
        <f t="shared" si="354"/>
        <v>0</v>
      </c>
      <c r="AG463" s="163">
        <f t="shared" si="354"/>
        <v>0</v>
      </c>
      <c r="AH463" s="163">
        <f t="shared" si="354"/>
        <v>0</v>
      </c>
      <c r="AI463" s="163">
        <f t="shared" si="354"/>
        <v>0</v>
      </c>
      <c r="AJ463" s="163">
        <f t="shared" si="354"/>
        <v>0</v>
      </c>
      <c r="AK463" s="163">
        <f t="shared" si="354"/>
        <v>0</v>
      </c>
      <c r="AL463" s="163">
        <f t="shared" si="354"/>
        <v>0</v>
      </c>
      <c r="AM463" s="163">
        <f t="shared" si="354"/>
        <v>0</v>
      </c>
      <c r="AN463" s="163">
        <f t="shared" si="354"/>
        <v>0</v>
      </c>
      <c r="AO463" s="163">
        <f t="shared" si="354"/>
        <v>0</v>
      </c>
      <c r="AP463" s="163">
        <f t="shared" si="354"/>
        <v>0</v>
      </c>
      <c r="AQ463" s="163">
        <f t="shared" si="354"/>
        <v>0</v>
      </c>
      <c r="AR463" s="163">
        <f t="shared" si="354"/>
        <v>0</v>
      </c>
      <c r="AS463" s="163">
        <f t="shared" si="354"/>
        <v>0</v>
      </c>
      <c r="AT463" s="163">
        <f t="shared" si="354"/>
        <v>0</v>
      </c>
      <c r="AU463" s="163">
        <f t="shared" si="354"/>
        <v>0</v>
      </c>
      <c r="AV463" s="163">
        <f t="shared" si="354"/>
        <v>0</v>
      </c>
      <c r="AW463" s="163">
        <f t="shared" si="354"/>
        <v>0</v>
      </c>
      <c r="AX463" s="163">
        <f t="shared" si="354"/>
        <v>0</v>
      </c>
      <c r="AY463" s="163">
        <f t="shared" si="354"/>
        <v>0</v>
      </c>
      <c r="AZ463" s="163">
        <f t="shared" si="354"/>
        <v>0</v>
      </c>
      <c r="BA463" s="163">
        <f t="shared" si="354"/>
        <v>0</v>
      </c>
      <c r="BB463" s="394"/>
      <c r="BC463" s="174"/>
    </row>
    <row r="464" spans="1:55" ht="50.25" customHeight="1">
      <c r="A464" s="288"/>
      <c r="B464" s="287"/>
      <c r="C464" s="287"/>
      <c r="D464" s="172" t="s">
        <v>2</v>
      </c>
      <c r="E464" s="163">
        <f t="shared" si="352"/>
        <v>833.32221000000004</v>
      </c>
      <c r="F464" s="163">
        <f t="shared" si="353"/>
        <v>833.32221000000004</v>
      </c>
      <c r="G464" s="163">
        <f t="shared" si="340"/>
        <v>100</v>
      </c>
      <c r="H464" s="163">
        <f t="shared" ref="H464:I464" si="355">H534</f>
        <v>0</v>
      </c>
      <c r="I464" s="163">
        <f t="shared" si="355"/>
        <v>0</v>
      </c>
      <c r="J464" s="163"/>
      <c r="K464" s="163">
        <f t="shared" ref="K464:BA464" si="356">K534</f>
        <v>0</v>
      </c>
      <c r="L464" s="163">
        <f t="shared" si="356"/>
        <v>0</v>
      </c>
      <c r="M464" s="163">
        <f t="shared" si="356"/>
        <v>0</v>
      </c>
      <c r="N464" s="163">
        <f t="shared" si="356"/>
        <v>0</v>
      </c>
      <c r="O464" s="163">
        <f t="shared" si="356"/>
        <v>0</v>
      </c>
      <c r="P464" s="163">
        <f t="shared" si="356"/>
        <v>0</v>
      </c>
      <c r="Q464" s="163">
        <f t="shared" si="356"/>
        <v>96.490579999999994</v>
      </c>
      <c r="R464" s="163">
        <f t="shared" si="356"/>
        <v>96.490579999999994</v>
      </c>
      <c r="S464" s="163">
        <f t="shared" si="356"/>
        <v>0</v>
      </c>
      <c r="T464" s="163">
        <f t="shared" si="356"/>
        <v>5.9420000000000001E-2</v>
      </c>
      <c r="U464" s="163">
        <f t="shared" si="356"/>
        <v>5.9420000000000001E-2</v>
      </c>
      <c r="V464" s="163">
        <f t="shared" si="356"/>
        <v>0</v>
      </c>
      <c r="W464" s="163">
        <f t="shared" si="356"/>
        <v>173.42952</v>
      </c>
      <c r="X464" s="163">
        <f t="shared" si="356"/>
        <v>173.42952</v>
      </c>
      <c r="Y464" s="163">
        <f t="shared" si="356"/>
        <v>0</v>
      </c>
      <c r="Z464" s="163">
        <f t="shared" si="356"/>
        <v>0</v>
      </c>
      <c r="AA464" s="163">
        <f t="shared" si="356"/>
        <v>0</v>
      </c>
      <c r="AB464" s="163">
        <f t="shared" si="356"/>
        <v>0</v>
      </c>
      <c r="AC464" s="163">
        <f t="shared" si="356"/>
        <v>0</v>
      </c>
      <c r="AD464" s="163">
        <f t="shared" si="356"/>
        <v>0</v>
      </c>
      <c r="AE464" s="163">
        <f t="shared" si="356"/>
        <v>270.41750999999999</v>
      </c>
      <c r="AF464" s="163">
        <f t="shared" si="356"/>
        <v>270.41750999999999</v>
      </c>
      <c r="AG464" s="163">
        <f t="shared" si="356"/>
        <v>0</v>
      </c>
      <c r="AH464" s="163">
        <f t="shared" si="356"/>
        <v>0</v>
      </c>
      <c r="AI464" s="163">
        <f t="shared" si="356"/>
        <v>0</v>
      </c>
      <c r="AJ464" s="163">
        <f t="shared" si="356"/>
        <v>0</v>
      </c>
      <c r="AK464" s="163">
        <f t="shared" si="356"/>
        <v>0</v>
      </c>
      <c r="AL464" s="163">
        <f t="shared" si="356"/>
        <v>0</v>
      </c>
      <c r="AM464" s="163">
        <f t="shared" si="356"/>
        <v>0</v>
      </c>
      <c r="AN464" s="163">
        <f t="shared" si="356"/>
        <v>0</v>
      </c>
      <c r="AO464" s="163">
        <f t="shared" si="356"/>
        <v>29.552499999999998</v>
      </c>
      <c r="AP464" s="163">
        <f t="shared" si="356"/>
        <v>29.552499999999998</v>
      </c>
      <c r="AQ464" s="163">
        <f t="shared" si="356"/>
        <v>0</v>
      </c>
      <c r="AR464" s="163">
        <f t="shared" si="356"/>
        <v>0</v>
      </c>
      <c r="AS464" s="163">
        <f t="shared" si="356"/>
        <v>0</v>
      </c>
      <c r="AT464" s="163">
        <f t="shared" si="356"/>
        <v>0</v>
      </c>
      <c r="AU464" s="163">
        <f t="shared" si="356"/>
        <v>0</v>
      </c>
      <c r="AV464" s="163">
        <f t="shared" si="356"/>
        <v>0</v>
      </c>
      <c r="AW464" s="163">
        <f t="shared" si="356"/>
        <v>0</v>
      </c>
      <c r="AX464" s="163">
        <f t="shared" si="356"/>
        <v>0</v>
      </c>
      <c r="AY464" s="163">
        <f t="shared" si="356"/>
        <v>263.37268</v>
      </c>
      <c r="AZ464" s="163">
        <f t="shared" si="356"/>
        <v>263.37268</v>
      </c>
      <c r="BA464" s="163">
        <f t="shared" si="356"/>
        <v>0</v>
      </c>
      <c r="BB464" s="394"/>
      <c r="BC464" s="174"/>
    </row>
    <row r="465" spans="1:55" ht="22.5" customHeight="1">
      <c r="A465" s="288"/>
      <c r="B465" s="287"/>
      <c r="C465" s="287"/>
      <c r="D465" s="224" t="s">
        <v>268</v>
      </c>
      <c r="E465" s="163">
        <f t="shared" si="352"/>
        <v>1030.8038899999999</v>
      </c>
      <c r="F465" s="163">
        <f t="shared" si="353"/>
        <v>798.26684999999998</v>
      </c>
      <c r="G465" s="163">
        <f t="shared" si="340"/>
        <v>77.441194949312816</v>
      </c>
      <c r="H465" s="163">
        <f t="shared" ref="H465:I465" si="357">H535</f>
        <v>2.95817</v>
      </c>
      <c r="I465" s="163">
        <f t="shared" si="357"/>
        <v>2.95817</v>
      </c>
      <c r="J465" s="163"/>
      <c r="K465" s="163">
        <f t="shared" ref="K465:BA465" si="358">K535</f>
        <v>230.40788000000001</v>
      </c>
      <c r="L465" s="163">
        <f t="shared" si="358"/>
        <v>230.40788000000001</v>
      </c>
      <c r="M465" s="163">
        <f t="shared" si="358"/>
        <v>0</v>
      </c>
      <c r="N465" s="163">
        <f t="shared" si="358"/>
        <v>101.42233999999999</v>
      </c>
      <c r="O465" s="163">
        <f t="shared" si="358"/>
        <v>101.42233999999999</v>
      </c>
      <c r="P465" s="163">
        <f t="shared" si="358"/>
        <v>0</v>
      </c>
      <c r="Q465" s="163">
        <f t="shared" si="358"/>
        <v>66.11721</v>
      </c>
      <c r="R465" s="163">
        <f t="shared" si="358"/>
        <v>66.11721</v>
      </c>
      <c r="S465" s="163">
        <f t="shared" si="358"/>
        <v>0</v>
      </c>
      <c r="T465" s="163">
        <f t="shared" si="358"/>
        <v>52.450319999999998</v>
      </c>
      <c r="U465" s="163">
        <f t="shared" si="358"/>
        <v>52.450319999999998</v>
      </c>
      <c r="V465" s="163">
        <f t="shared" si="358"/>
        <v>0</v>
      </c>
      <c r="W465" s="163">
        <f t="shared" si="358"/>
        <v>30.143840000000001</v>
      </c>
      <c r="X465" s="163">
        <f t="shared" si="358"/>
        <v>30.143840000000001</v>
      </c>
      <c r="Y465" s="163">
        <f t="shared" si="358"/>
        <v>0</v>
      </c>
      <c r="Z465" s="163">
        <f t="shared" si="358"/>
        <v>29.198160000000001</v>
      </c>
      <c r="AA465" s="163">
        <f t="shared" si="358"/>
        <v>29.166</v>
      </c>
      <c r="AB465" s="163">
        <f t="shared" si="358"/>
        <v>0</v>
      </c>
      <c r="AC465" s="163">
        <f t="shared" si="358"/>
        <v>0</v>
      </c>
      <c r="AD465" s="163">
        <f t="shared" si="358"/>
        <v>0</v>
      </c>
      <c r="AE465" s="163">
        <f t="shared" si="358"/>
        <v>61.063490000000002</v>
      </c>
      <c r="AF465" s="163">
        <f t="shared" si="358"/>
        <v>61.063490000000002</v>
      </c>
      <c r="AG465" s="163">
        <f t="shared" si="358"/>
        <v>0</v>
      </c>
      <c r="AH465" s="163">
        <f t="shared" si="358"/>
        <v>0</v>
      </c>
      <c r="AI465" s="163">
        <f t="shared" si="358"/>
        <v>0</v>
      </c>
      <c r="AJ465" s="163">
        <f t="shared" si="358"/>
        <v>0</v>
      </c>
      <c r="AK465" s="163">
        <f t="shared" si="358"/>
        <v>0</v>
      </c>
      <c r="AL465" s="163">
        <f t="shared" si="358"/>
        <v>0</v>
      </c>
      <c r="AM465" s="163">
        <f t="shared" si="358"/>
        <v>0</v>
      </c>
      <c r="AN465" s="163">
        <f t="shared" si="358"/>
        <v>0</v>
      </c>
      <c r="AO465" s="163">
        <f t="shared" si="358"/>
        <v>29.464510000000001</v>
      </c>
      <c r="AP465" s="163">
        <f t="shared" si="358"/>
        <v>29.464510000000001</v>
      </c>
      <c r="AQ465" s="163">
        <f t="shared" si="358"/>
        <v>0</v>
      </c>
      <c r="AR465" s="163">
        <f t="shared" si="358"/>
        <v>0</v>
      </c>
      <c r="AS465" s="163">
        <f t="shared" si="358"/>
        <v>0</v>
      </c>
      <c r="AT465" s="163">
        <f t="shared" si="358"/>
        <v>0</v>
      </c>
      <c r="AU465" s="163">
        <f t="shared" si="358"/>
        <v>0</v>
      </c>
      <c r="AV465" s="163">
        <f t="shared" si="358"/>
        <v>0</v>
      </c>
      <c r="AW465" s="163">
        <f t="shared" si="358"/>
        <v>0</v>
      </c>
      <c r="AX465" s="163">
        <f t="shared" si="358"/>
        <v>0</v>
      </c>
      <c r="AY465" s="163">
        <f t="shared" si="358"/>
        <v>427.57796999999999</v>
      </c>
      <c r="AZ465" s="163">
        <f t="shared" si="358"/>
        <v>195.07308999999998</v>
      </c>
      <c r="BA465" s="163">
        <f t="shared" si="358"/>
        <v>0</v>
      </c>
      <c r="BB465" s="394"/>
      <c r="BC465" s="174"/>
    </row>
    <row r="466" spans="1:55" ht="82.5" customHeight="1">
      <c r="A466" s="288"/>
      <c r="B466" s="287"/>
      <c r="C466" s="287"/>
      <c r="D466" s="224" t="s">
        <v>274</v>
      </c>
      <c r="E466" s="163">
        <f t="shared" ref="E466:E468" si="359">H466+K466+N466+Q466+T466+W466+Z466+AE466+AJ466+AO466+AT466+AY466</f>
        <v>0</v>
      </c>
      <c r="F466" s="163">
        <f t="shared" ref="F466:F467" si="360">L466+O466+R466+U466+X466+AC466+AH466+AM466+AR466+AW466+AZ466</f>
        <v>0</v>
      </c>
      <c r="G466" s="163"/>
      <c r="H466" s="163">
        <f t="shared" ref="H466:I466" si="361">H536</f>
        <v>0</v>
      </c>
      <c r="I466" s="163">
        <f t="shared" si="361"/>
        <v>0</v>
      </c>
      <c r="J466" s="163"/>
      <c r="K466" s="163">
        <f t="shared" ref="K466:BA466" si="362">K536</f>
        <v>0</v>
      </c>
      <c r="L466" s="163">
        <f t="shared" si="362"/>
        <v>0</v>
      </c>
      <c r="M466" s="163">
        <f t="shared" si="362"/>
        <v>0</v>
      </c>
      <c r="N466" s="163">
        <f t="shared" si="362"/>
        <v>0</v>
      </c>
      <c r="O466" s="163">
        <f t="shared" si="362"/>
        <v>0</v>
      </c>
      <c r="P466" s="163">
        <f t="shared" si="362"/>
        <v>0</v>
      </c>
      <c r="Q466" s="163">
        <f t="shared" si="362"/>
        <v>0</v>
      </c>
      <c r="R466" s="163">
        <f t="shared" si="362"/>
        <v>0</v>
      </c>
      <c r="S466" s="163">
        <f t="shared" si="362"/>
        <v>0</v>
      </c>
      <c r="T466" s="163">
        <f t="shared" si="362"/>
        <v>0</v>
      </c>
      <c r="U466" s="163">
        <f t="shared" si="362"/>
        <v>0</v>
      </c>
      <c r="V466" s="163">
        <f t="shared" si="362"/>
        <v>0</v>
      </c>
      <c r="W466" s="163">
        <f t="shared" si="362"/>
        <v>0</v>
      </c>
      <c r="X466" s="163">
        <f t="shared" si="362"/>
        <v>0</v>
      </c>
      <c r="Y466" s="163">
        <f t="shared" si="362"/>
        <v>0</v>
      </c>
      <c r="Z466" s="163">
        <f t="shared" si="362"/>
        <v>0</v>
      </c>
      <c r="AA466" s="163">
        <f t="shared" si="362"/>
        <v>0</v>
      </c>
      <c r="AB466" s="163">
        <f t="shared" si="362"/>
        <v>0</v>
      </c>
      <c r="AC466" s="163">
        <f t="shared" si="362"/>
        <v>0</v>
      </c>
      <c r="AD466" s="163">
        <f t="shared" si="362"/>
        <v>0</v>
      </c>
      <c r="AE466" s="163">
        <f t="shared" si="362"/>
        <v>0</v>
      </c>
      <c r="AF466" s="163">
        <f t="shared" si="362"/>
        <v>0</v>
      </c>
      <c r="AG466" s="163">
        <f t="shared" si="362"/>
        <v>0</v>
      </c>
      <c r="AH466" s="163">
        <f t="shared" si="362"/>
        <v>0</v>
      </c>
      <c r="AI466" s="163">
        <f t="shared" si="362"/>
        <v>0</v>
      </c>
      <c r="AJ466" s="163">
        <f t="shared" si="362"/>
        <v>0</v>
      </c>
      <c r="AK466" s="163">
        <f t="shared" si="362"/>
        <v>0</v>
      </c>
      <c r="AL466" s="163">
        <f t="shared" si="362"/>
        <v>0</v>
      </c>
      <c r="AM466" s="163">
        <f t="shared" si="362"/>
        <v>0</v>
      </c>
      <c r="AN466" s="163">
        <f t="shared" si="362"/>
        <v>0</v>
      </c>
      <c r="AO466" s="163">
        <f t="shared" si="362"/>
        <v>0</v>
      </c>
      <c r="AP466" s="163">
        <f t="shared" si="362"/>
        <v>0</v>
      </c>
      <c r="AQ466" s="163">
        <f t="shared" si="362"/>
        <v>0</v>
      </c>
      <c r="AR466" s="163">
        <f t="shared" si="362"/>
        <v>0</v>
      </c>
      <c r="AS466" s="163">
        <f t="shared" si="362"/>
        <v>0</v>
      </c>
      <c r="AT466" s="163">
        <f t="shared" si="362"/>
        <v>0</v>
      </c>
      <c r="AU466" s="163">
        <f t="shared" si="362"/>
        <v>0</v>
      </c>
      <c r="AV466" s="163">
        <f t="shared" si="362"/>
        <v>0</v>
      </c>
      <c r="AW466" s="163">
        <f t="shared" si="362"/>
        <v>0</v>
      </c>
      <c r="AX466" s="163">
        <f t="shared" si="362"/>
        <v>0</v>
      </c>
      <c r="AY466" s="163">
        <f t="shared" si="362"/>
        <v>0</v>
      </c>
      <c r="AZ466" s="163">
        <f t="shared" si="362"/>
        <v>0</v>
      </c>
      <c r="BA466" s="163">
        <f t="shared" si="362"/>
        <v>0</v>
      </c>
      <c r="BB466" s="394"/>
      <c r="BC466" s="174"/>
    </row>
    <row r="467" spans="1:55" ht="22.5" customHeight="1">
      <c r="A467" s="288"/>
      <c r="B467" s="287"/>
      <c r="C467" s="287"/>
      <c r="D467" s="224" t="s">
        <v>269</v>
      </c>
      <c r="E467" s="163">
        <f t="shared" si="359"/>
        <v>0</v>
      </c>
      <c r="F467" s="163">
        <f t="shared" si="360"/>
        <v>0</v>
      </c>
      <c r="G467" s="163"/>
      <c r="H467" s="163">
        <f t="shared" ref="H467:I467" si="363">H537</f>
        <v>0</v>
      </c>
      <c r="I467" s="163">
        <f t="shared" si="363"/>
        <v>0</v>
      </c>
      <c r="J467" s="163"/>
      <c r="K467" s="163">
        <f t="shared" ref="K467:BA467" si="364">K537</f>
        <v>0</v>
      </c>
      <c r="L467" s="163">
        <f t="shared" si="364"/>
        <v>0</v>
      </c>
      <c r="M467" s="163">
        <f t="shared" si="364"/>
        <v>0</v>
      </c>
      <c r="N467" s="163">
        <f t="shared" si="364"/>
        <v>0</v>
      </c>
      <c r="O467" s="163">
        <f t="shared" si="364"/>
        <v>0</v>
      </c>
      <c r="P467" s="163">
        <f t="shared" si="364"/>
        <v>0</v>
      </c>
      <c r="Q467" s="163">
        <f t="shared" si="364"/>
        <v>0</v>
      </c>
      <c r="R467" s="163">
        <f t="shared" si="364"/>
        <v>0</v>
      </c>
      <c r="S467" s="163">
        <f t="shared" si="364"/>
        <v>0</v>
      </c>
      <c r="T467" s="163">
        <f t="shared" si="364"/>
        <v>0</v>
      </c>
      <c r="U467" s="163">
        <f t="shared" si="364"/>
        <v>0</v>
      </c>
      <c r="V467" s="163">
        <f t="shared" si="364"/>
        <v>0</v>
      </c>
      <c r="W467" s="163">
        <f t="shared" si="364"/>
        <v>0</v>
      </c>
      <c r="X467" s="163">
        <f t="shared" si="364"/>
        <v>0</v>
      </c>
      <c r="Y467" s="163">
        <f t="shared" si="364"/>
        <v>0</v>
      </c>
      <c r="Z467" s="163">
        <f t="shared" si="364"/>
        <v>0</v>
      </c>
      <c r="AA467" s="163">
        <f t="shared" si="364"/>
        <v>0</v>
      </c>
      <c r="AB467" s="163">
        <f t="shared" si="364"/>
        <v>0</v>
      </c>
      <c r="AC467" s="163">
        <f t="shared" si="364"/>
        <v>0</v>
      </c>
      <c r="AD467" s="163">
        <f t="shared" si="364"/>
        <v>0</v>
      </c>
      <c r="AE467" s="163">
        <f t="shared" si="364"/>
        <v>0</v>
      </c>
      <c r="AF467" s="163">
        <f t="shared" si="364"/>
        <v>0</v>
      </c>
      <c r="AG467" s="163">
        <f t="shared" si="364"/>
        <v>0</v>
      </c>
      <c r="AH467" s="163">
        <f t="shared" si="364"/>
        <v>0</v>
      </c>
      <c r="AI467" s="163">
        <f t="shared" si="364"/>
        <v>0</v>
      </c>
      <c r="AJ467" s="163">
        <f t="shared" si="364"/>
        <v>0</v>
      </c>
      <c r="AK467" s="163">
        <f t="shared" si="364"/>
        <v>0</v>
      </c>
      <c r="AL467" s="163">
        <f t="shared" si="364"/>
        <v>0</v>
      </c>
      <c r="AM467" s="163">
        <f t="shared" si="364"/>
        <v>0</v>
      </c>
      <c r="AN467" s="163">
        <f t="shared" si="364"/>
        <v>0</v>
      </c>
      <c r="AO467" s="163">
        <f t="shared" si="364"/>
        <v>0</v>
      </c>
      <c r="AP467" s="163">
        <f t="shared" si="364"/>
        <v>0</v>
      </c>
      <c r="AQ467" s="163">
        <f t="shared" si="364"/>
        <v>0</v>
      </c>
      <c r="AR467" s="163">
        <f t="shared" si="364"/>
        <v>0</v>
      </c>
      <c r="AS467" s="163">
        <f t="shared" si="364"/>
        <v>0</v>
      </c>
      <c r="AT467" s="163">
        <f t="shared" si="364"/>
        <v>0</v>
      </c>
      <c r="AU467" s="163">
        <f t="shared" si="364"/>
        <v>0</v>
      </c>
      <c r="AV467" s="163">
        <f t="shared" si="364"/>
        <v>0</v>
      </c>
      <c r="AW467" s="163">
        <f t="shared" si="364"/>
        <v>0</v>
      </c>
      <c r="AX467" s="163">
        <f t="shared" si="364"/>
        <v>0</v>
      </c>
      <c r="AY467" s="163">
        <f t="shared" si="364"/>
        <v>0</v>
      </c>
      <c r="AZ467" s="163">
        <f t="shared" si="364"/>
        <v>0</v>
      </c>
      <c r="BA467" s="163">
        <f t="shared" si="364"/>
        <v>0</v>
      </c>
      <c r="BB467" s="395"/>
      <c r="BC467" s="174"/>
    </row>
    <row r="468" spans="1:55" ht="31.2">
      <c r="A468" s="288"/>
      <c r="B468" s="287"/>
      <c r="C468" s="287"/>
      <c r="D468" s="228" t="s">
        <v>43</v>
      </c>
      <c r="E468" s="163">
        <f t="shared" si="359"/>
        <v>0</v>
      </c>
      <c r="F468" s="163">
        <f t="shared" ref="F468" si="365">I468+L468+O468+R468+U468+X468+AA468+AF468+AK468+AP468+AU468+AZ468</f>
        <v>0</v>
      </c>
      <c r="G468" s="163"/>
      <c r="H468" s="163">
        <f t="shared" ref="H468:I468" si="366">H538</f>
        <v>0</v>
      </c>
      <c r="I468" s="163">
        <f t="shared" si="366"/>
        <v>0</v>
      </c>
      <c r="J468" s="163"/>
      <c r="K468" s="163">
        <f t="shared" ref="K468:BA468" si="367">K538</f>
        <v>0</v>
      </c>
      <c r="L468" s="163">
        <f t="shared" si="367"/>
        <v>0</v>
      </c>
      <c r="M468" s="163">
        <f t="shared" si="367"/>
        <v>0</v>
      </c>
      <c r="N468" s="163">
        <f t="shared" si="367"/>
        <v>0</v>
      </c>
      <c r="O468" s="163">
        <f t="shared" si="367"/>
        <v>0</v>
      </c>
      <c r="P468" s="163">
        <f t="shared" si="367"/>
        <v>0</v>
      </c>
      <c r="Q468" s="163">
        <f t="shared" si="367"/>
        <v>0</v>
      </c>
      <c r="R468" s="163">
        <f t="shared" si="367"/>
        <v>0</v>
      </c>
      <c r="S468" s="163">
        <f t="shared" si="367"/>
        <v>0</v>
      </c>
      <c r="T468" s="163">
        <f t="shared" si="367"/>
        <v>0</v>
      </c>
      <c r="U468" s="163">
        <f t="shared" si="367"/>
        <v>0</v>
      </c>
      <c r="V468" s="163">
        <f t="shared" si="367"/>
        <v>0</v>
      </c>
      <c r="W468" s="163">
        <f t="shared" si="367"/>
        <v>0</v>
      </c>
      <c r="X468" s="163">
        <f t="shared" si="367"/>
        <v>0</v>
      </c>
      <c r="Y468" s="163">
        <f t="shared" si="367"/>
        <v>0</v>
      </c>
      <c r="Z468" s="163">
        <f t="shared" si="367"/>
        <v>0</v>
      </c>
      <c r="AA468" s="163">
        <f t="shared" si="367"/>
        <v>0</v>
      </c>
      <c r="AB468" s="163">
        <f t="shared" si="367"/>
        <v>0</v>
      </c>
      <c r="AC468" s="163">
        <f t="shared" si="367"/>
        <v>0</v>
      </c>
      <c r="AD468" s="163">
        <f t="shared" si="367"/>
        <v>0</v>
      </c>
      <c r="AE468" s="163">
        <f t="shared" si="367"/>
        <v>0</v>
      </c>
      <c r="AF468" s="163">
        <f t="shared" si="367"/>
        <v>0</v>
      </c>
      <c r="AG468" s="163">
        <f t="shared" si="367"/>
        <v>0</v>
      </c>
      <c r="AH468" s="163">
        <f t="shared" si="367"/>
        <v>0</v>
      </c>
      <c r="AI468" s="163">
        <f t="shared" si="367"/>
        <v>0</v>
      </c>
      <c r="AJ468" s="163">
        <f t="shared" si="367"/>
        <v>0</v>
      </c>
      <c r="AK468" s="163">
        <f t="shared" si="367"/>
        <v>0</v>
      </c>
      <c r="AL468" s="163">
        <f t="shared" si="367"/>
        <v>0</v>
      </c>
      <c r="AM468" s="163">
        <f t="shared" si="367"/>
        <v>0</v>
      </c>
      <c r="AN468" s="163">
        <f t="shared" si="367"/>
        <v>0</v>
      </c>
      <c r="AO468" s="163">
        <f t="shared" si="367"/>
        <v>0</v>
      </c>
      <c r="AP468" s="163">
        <f t="shared" si="367"/>
        <v>0</v>
      </c>
      <c r="AQ468" s="163">
        <f t="shared" si="367"/>
        <v>0</v>
      </c>
      <c r="AR468" s="163">
        <f t="shared" si="367"/>
        <v>0</v>
      </c>
      <c r="AS468" s="163">
        <f t="shared" si="367"/>
        <v>0</v>
      </c>
      <c r="AT468" s="163">
        <f t="shared" si="367"/>
        <v>0</v>
      </c>
      <c r="AU468" s="163">
        <f t="shared" si="367"/>
        <v>0</v>
      </c>
      <c r="AV468" s="163">
        <f t="shared" si="367"/>
        <v>0</v>
      </c>
      <c r="AW468" s="163">
        <f t="shared" si="367"/>
        <v>0</v>
      </c>
      <c r="AX468" s="163">
        <f t="shared" si="367"/>
        <v>0</v>
      </c>
      <c r="AY468" s="163">
        <f t="shared" si="367"/>
        <v>0</v>
      </c>
      <c r="AZ468" s="163">
        <f t="shared" si="367"/>
        <v>0</v>
      </c>
      <c r="BA468" s="163">
        <f t="shared" si="367"/>
        <v>0</v>
      </c>
      <c r="BB468" s="163"/>
      <c r="BC468" s="174"/>
    </row>
    <row r="469" spans="1:55" ht="22.5" customHeight="1">
      <c r="A469" s="288" t="s">
        <v>339</v>
      </c>
      <c r="B469" s="287" t="s">
        <v>300</v>
      </c>
      <c r="C469" s="287" t="s">
        <v>307</v>
      </c>
      <c r="D469" s="150" t="s">
        <v>41</v>
      </c>
      <c r="E469" s="163">
        <f>H469+K469+N469+Q469+T469+W469+Z469+AE469+AJ469+AO469+AT469+AY469</f>
        <v>137.87384</v>
      </c>
      <c r="F469" s="163">
        <f>I469+L469+O469+R469+U469+X469+AA469+AF469+AK469+AP469+AU469+AZ469</f>
        <v>137.84001000000001</v>
      </c>
      <c r="G469" s="163">
        <f t="shared" si="340"/>
        <v>99.975463075518888</v>
      </c>
      <c r="H469" s="163"/>
      <c r="I469" s="163"/>
      <c r="J469" s="163"/>
      <c r="K469" s="163">
        <f>K470+K471+K472+K474+K475</f>
        <v>64.072919999999996</v>
      </c>
      <c r="L469" s="163">
        <f t="shared" ref="L469:AY469" si="368">L470+L471+L472+L474+L475</f>
        <v>64.072919999999996</v>
      </c>
      <c r="M469" s="163"/>
      <c r="N469" s="163">
        <f t="shared" si="368"/>
        <v>0</v>
      </c>
      <c r="O469" s="163">
        <f t="shared" si="368"/>
        <v>0</v>
      </c>
      <c r="P469" s="163"/>
      <c r="Q469" s="163">
        <f t="shared" si="368"/>
        <v>60.406129999999997</v>
      </c>
      <c r="R469" s="163">
        <f t="shared" si="368"/>
        <v>60.406129999999997</v>
      </c>
      <c r="S469" s="163"/>
      <c r="T469" s="163">
        <f t="shared" si="368"/>
        <v>13.360959999999999</v>
      </c>
      <c r="U469" s="163">
        <f t="shared" si="368"/>
        <v>13.360959999999999</v>
      </c>
      <c r="V469" s="163"/>
      <c r="W469" s="163">
        <f t="shared" si="368"/>
        <v>0</v>
      </c>
      <c r="X469" s="163">
        <f t="shared" si="368"/>
        <v>0</v>
      </c>
      <c r="Y469" s="163"/>
      <c r="Z469" s="163">
        <f t="shared" si="368"/>
        <v>0</v>
      </c>
      <c r="AA469" s="163">
        <f t="shared" si="368"/>
        <v>0</v>
      </c>
      <c r="AB469" s="163">
        <f t="shared" si="368"/>
        <v>0</v>
      </c>
      <c r="AC469" s="163">
        <f t="shared" si="368"/>
        <v>0</v>
      </c>
      <c r="AD469" s="163"/>
      <c r="AE469" s="163">
        <f t="shared" si="368"/>
        <v>0</v>
      </c>
      <c r="AF469" s="163">
        <f t="shared" si="368"/>
        <v>0</v>
      </c>
      <c r="AG469" s="163">
        <f t="shared" si="368"/>
        <v>0</v>
      </c>
      <c r="AH469" s="163">
        <f t="shared" si="368"/>
        <v>0</v>
      </c>
      <c r="AI469" s="163"/>
      <c r="AJ469" s="163">
        <f t="shared" si="368"/>
        <v>0</v>
      </c>
      <c r="AK469" s="163">
        <f t="shared" si="368"/>
        <v>0</v>
      </c>
      <c r="AL469" s="163">
        <f t="shared" si="368"/>
        <v>0</v>
      </c>
      <c r="AM469" s="163">
        <f t="shared" si="368"/>
        <v>0</v>
      </c>
      <c r="AN469" s="163"/>
      <c r="AO469" s="163">
        <f t="shared" si="368"/>
        <v>0</v>
      </c>
      <c r="AP469" s="163">
        <f t="shared" si="368"/>
        <v>0</v>
      </c>
      <c r="AQ469" s="163">
        <f t="shared" si="368"/>
        <v>0</v>
      </c>
      <c r="AR469" s="163">
        <f t="shared" si="368"/>
        <v>0</v>
      </c>
      <c r="AS469" s="163"/>
      <c r="AT469" s="163">
        <f t="shared" si="368"/>
        <v>0</v>
      </c>
      <c r="AU469" s="163">
        <f t="shared" si="368"/>
        <v>0</v>
      </c>
      <c r="AV469" s="163">
        <f t="shared" si="368"/>
        <v>0</v>
      </c>
      <c r="AW469" s="163">
        <f t="shared" si="368"/>
        <v>0</v>
      </c>
      <c r="AX469" s="163"/>
      <c r="AY469" s="163">
        <f t="shared" si="368"/>
        <v>3.3829999999999583E-2</v>
      </c>
      <c r="AZ469" s="163">
        <f>AZ470+AZ471+AZ472+AZ474+AZ475</f>
        <v>0</v>
      </c>
      <c r="BA469" s="163"/>
      <c r="BB469" s="163"/>
      <c r="BC469" s="174"/>
    </row>
    <row r="470" spans="1:55" ht="32.25" customHeight="1">
      <c r="A470" s="288"/>
      <c r="B470" s="287"/>
      <c r="C470" s="287"/>
      <c r="D470" s="148" t="s">
        <v>37</v>
      </c>
      <c r="E470" s="163">
        <f t="shared" ref="E470:F471" si="369">H470+K470+N470+Q470+T470+W470+Z470+AE470+AJ470+AO470+AT470+AY470</f>
        <v>0</v>
      </c>
      <c r="F470" s="163">
        <f t="shared" ref="F470:F474" si="370">L470+O470+R470+U470+X470+AC470+AH470+AM470+AR470+AW470+AZ470</f>
        <v>0</v>
      </c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  <c r="AA470" s="163"/>
      <c r="AB470" s="163"/>
      <c r="AC470" s="163"/>
      <c r="AD470" s="163"/>
      <c r="AE470" s="163"/>
      <c r="AF470" s="163"/>
      <c r="AG470" s="163"/>
      <c r="AH470" s="163"/>
      <c r="AI470" s="163"/>
      <c r="AJ470" s="163"/>
      <c r="AK470" s="163"/>
      <c r="AL470" s="163"/>
      <c r="AM470" s="163"/>
      <c r="AN470" s="163"/>
      <c r="AO470" s="163"/>
      <c r="AP470" s="163"/>
      <c r="AQ470" s="163"/>
      <c r="AR470" s="163"/>
      <c r="AS470" s="163"/>
      <c r="AT470" s="163"/>
      <c r="AU470" s="163"/>
      <c r="AV470" s="163"/>
      <c r="AW470" s="163"/>
      <c r="AX470" s="163"/>
      <c r="AY470" s="163"/>
      <c r="AZ470" s="163"/>
      <c r="BA470" s="163"/>
      <c r="BB470" s="163"/>
      <c r="BC470" s="174"/>
    </row>
    <row r="471" spans="1:55" ht="50.25" customHeight="1">
      <c r="A471" s="288"/>
      <c r="B471" s="287"/>
      <c r="C471" s="287"/>
      <c r="D471" s="172" t="s">
        <v>2</v>
      </c>
      <c r="E471" s="163">
        <f t="shared" si="369"/>
        <v>60.46555</v>
      </c>
      <c r="F471" s="163">
        <f t="shared" si="369"/>
        <v>60.46555</v>
      </c>
      <c r="G471" s="163">
        <f t="shared" si="340"/>
        <v>100</v>
      </c>
      <c r="H471" s="163"/>
      <c r="I471" s="163"/>
      <c r="J471" s="163"/>
      <c r="K471" s="163"/>
      <c r="L471" s="163"/>
      <c r="M471" s="163"/>
      <c r="N471" s="201"/>
      <c r="O471" s="163"/>
      <c r="P471" s="163"/>
      <c r="Q471" s="163">
        <v>60.406129999999997</v>
      </c>
      <c r="R471" s="163">
        <v>60.406129999999997</v>
      </c>
      <c r="S471" s="163"/>
      <c r="T471" s="163">
        <v>5.9420000000000001E-2</v>
      </c>
      <c r="U471" s="163">
        <v>5.9420000000000001E-2</v>
      </c>
      <c r="V471" s="163"/>
      <c r="W471" s="163"/>
      <c r="X471" s="163"/>
      <c r="Y471" s="163"/>
      <c r="Z471" s="163"/>
      <c r="AA471" s="163"/>
      <c r="AB471" s="163"/>
      <c r="AC471" s="163"/>
      <c r="AD471" s="163"/>
      <c r="AE471" s="163"/>
      <c r="AF471" s="163"/>
      <c r="AG471" s="163"/>
      <c r="AH471" s="163"/>
      <c r="AI471" s="163"/>
      <c r="AJ471" s="163"/>
      <c r="AK471" s="163"/>
      <c r="AL471" s="163"/>
      <c r="AM471" s="163"/>
      <c r="AN471" s="163"/>
      <c r="AO471" s="163"/>
      <c r="AP471" s="163"/>
      <c r="AQ471" s="163"/>
      <c r="AR471" s="163"/>
      <c r="AS471" s="163"/>
      <c r="AT471" s="163"/>
      <c r="AU471" s="163"/>
      <c r="AV471" s="163"/>
      <c r="AW471" s="163"/>
      <c r="AX471" s="163"/>
      <c r="AY471" s="163"/>
      <c r="AZ471" s="163"/>
      <c r="BA471" s="163"/>
      <c r="BB471" s="163"/>
      <c r="BC471" s="174"/>
    </row>
    <row r="472" spans="1:55" ht="22.5" customHeight="1">
      <c r="A472" s="288"/>
      <c r="B472" s="287"/>
      <c r="C472" s="287"/>
      <c r="D472" s="224" t="s">
        <v>268</v>
      </c>
      <c r="E472" s="163">
        <f>H472+K472+N472+Q472+T472+W472+Z472+AE472+AJ472+AO472+AT472+AY472</f>
        <v>77.408289999999994</v>
      </c>
      <c r="F472" s="163">
        <f t="shared" si="370"/>
        <v>77.374459999999999</v>
      </c>
      <c r="G472" s="163">
        <f t="shared" si="340"/>
        <v>99.956296670550415</v>
      </c>
      <c r="H472" s="163"/>
      <c r="I472" s="163"/>
      <c r="J472" s="163"/>
      <c r="K472" s="163">
        <v>64.072919999999996</v>
      </c>
      <c r="L472" s="163">
        <v>64.072919999999996</v>
      </c>
      <c r="M472" s="163"/>
      <c r="N472" s="163"/>
      <c r="O472" s="163"/>
      <c r="P472" s="163"/>
      <c r="Q472" s="163"/>
      <c r="R472" s="163"/>
      <c r="S472" s="163"/>
      <c r="T472" s="163">
        <v>13.301539999999999</v>
      </c>
      <c r="U472" s="163">
        <v>13.301539999999999</v>
      </c>
      <c r="V472" s="163"/>
      <c r="W472" s="163"/>
      <c r="X472" s="163"/>
      <c r="Y472" s="163"/>
      <c r="Z472" s="163"/>
      <c r="AA472" s="163"/>
      <c r="AB472" s="163"/>
      <c r="AC472" s="163"/>
      <c r="AD472" s="163"/>
      <c r="AE472" s="163"/>
      <c r="AF472" s="163"/>
      <c r="AG472" s="163"/>
      <c r="AH472" s="163"/>
      <c r="AI472" s="163"/>
      <c r="AJ472" s="163"/>
      <c r="AK472" s="163"/>
      <c r="AL472" s="163"/>
      <c r="AM472" s="163"/>
      <c r="AN472" s="163"/>
      <c r="AO472" s="163"/>
      <c r="AP472" s="163"/>
      <c r="AQ472" s="163"/>
      <c r="AR472" s="163"/>
      <c r="AS472" s="163"/>
      <c r="AT472" s="163"/>
      <c r="AU472" s="163"/>
      <c r="AV472" s="163"/>
      <c r="AW472" s="163"/>
      <c r="AX472" s="163"/>
      <c r="AY472" s="163">
        <f>19.32708-13.30154-2.99171-3</f>
        <v>3.3829999999999583E-2</v>
      </c>
      <c r="AZ472" s="163"/>
      <c r="BA472" s="163"/>
      <c r="BB472" s="163"/>
      <c r="BC472" s="174"/>
    </row>
    <row r="473" spans="1:55" ht="82.5" customHeight="1">
      <c r="A473" s="288"/>
      <c r="B473" s="287"/>
      <c r="C473" s="287"/>
      <c r="D473" s="224" t="s">
        <v>274</v>
      </c>
      <c r="E473" s="163">
        <f t="shared" ref="E473:E475" si="371">H473+K473+N473+Q473+T473+W473+Z473+AE473+AJ473+AO473+AT473+AY473</f>
        <v>0</v>
      </c>
      <c r="F473" s="163">
        <f t="shared" si="370"/>
        <v>0</v>
      </c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209"/>
      <c r="AA473" s="163"/>
      <c r="AB473" s="163"/>
      <c r="AC473" s="163"/>
      <c r="AD473" s="163"/>
      <c r="AE473" s="163"/>
      <c r="AF473" s="163"/>
      <c r="AG473" s="163"/>
      <c r="AH473" s="163"/>
      <c r="AI473" s="163"/>
      <c r="AJ473" s="163"/>
      <c r="AK473" s="163"/>
      <c r="AL473" s="163"/>
      <c r="AM473" s="163"/>
      <c r="AN473" s="163"/>
      <c r="AO473" s="163"/>
      <c r="AP473" s="163"/>
      <c r="AQ473" s="163"/>
      <c r="AR473" s="163"/>
      <c r="AS473" s="163"/>
      <c r="AT473" s="163"/>
      <c r="AU473" s="163"/>
      <c r="AV473" s="163"/>
      <c r="AW473" s="163"/>
      <c r="AX473" s="163"/>
      <c r="AY473" s="163"/>
      <c r="AZ473" s="163"/>
      <c r="BA473" s="163"/>
      <c r="BB473" s="163"/>
      <c r="BC473" s="174"/>
    </row>
    <row r="474" spans="1:55" ht="22.5" customHeight="1">
      <c r="A474" s="288"/>
      <c r="B474" s="287"/>
      <c r="C474" s="287"/>
      <c r="D474" s="224" t="s">
        <v>269</v>
      </c>
      <c r="E474" s="163">
        <f t="shared" si="371"/>
        <v>0</v>
      </c>
      <c r="F474" s="163">
        <f t="shared" si="370"/>
        <v>0</v>
      </c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  <c r="AA474" s="163"/>
      <c r="AB474" s="163"/>
      <c r="AC474" s="163"/>
      <c r="AD474" s="163"/>
      <c r="AE474" s="163"/>
      <c r="AF474" s="163"/>
      <c r="AG474" s="163"/>
      <c r="AH474" s="163"/>
      <c r="AI474" s="163"/>
      <c r="AJ474" s="163"/>
      <c r="AK474" s="163"/>
      <c r="AL474" s="163"/>
      <c r="AM474" s="163"/>
      <c r="AN474" s="163"/>
      <c r="AO474" s="163"/>
      <c r="AP474" s="163"/>
      <c r="AQ474" s="163"/>
      <c r="AR474" s="163"/>
      <c r="AS474" s="163"/>
      <c r="AT474" s="163"/>
      <c r="AU474" s="163"/>
      <c r="AV474" s="163"/>
      <c r="AW474" s="163"/>
      <c r="AX474" s="163"/>
      <c r="AY474" s="163"/>
      <c r="AZ474" s="163"/>
      <c r="BA474" s="163"/>
      <c r="BB474" s="163"/>
      <c r="BC474" s="174"/>
    </row>
    <row r="475" spans="1:55" ht="31.2">
      <c r="A475" s="288"/>
      <c r="B475" s="287"/>
      <c r="C475" s="287"/>
      <c r="D475" s="228" t="s">
        <v>43</v>
      </c>
      <c r="E475" s="163">
        <f t="shared" si="371"/>
        <v>0</v>
      </c>
      <c r="F475" s="163">
        <f t="shared" ref="F475" si="372">I475+L475+O475+R475+U475+X475+AA475+AF475+AK475+AP475+AU475+AZ475</f>
        <v>0</v>
      </c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  <c r="AA475" s="163"/>
      <c r="AB475" s="163"/>
      <c r="AC475" s="163"/>
      <c r="AD475" s="163"/>
      <c r="AE475" s="163"/>
      <c r="AF475" s="163"/>
      <c r="AG475" s="163"/>
      <c r="AH475" s="163"/>
      <c r="AI475" s="163"/>
      <c r="AJ475" s="163"/>
      <c r="AK475" s="163"/>
      <c r="AL475" s="163"/>
      <c r="AM475" s="163"/>
      <c r="AN475" s="163"/>
      <c r="AO475" s="163"/>
      <c r="AP475" s="163"/>
      <c r="AQ475" s="163"/>
      <c r="AR475" s="163"/>
      <c r="AS475" s="163"/>
      <c r="AT475" s="163"/>
      <c r="AU475" s="163"/>
      <c r="AV475" s="163"/>
      <c r="AW475" s="163"/>
      <c r="AX475" s="163"/>
      <c r="AY475" s="163"/>
      <c r="AZ475" s="163"/>
      <c r="BA475" s="163"/>
      <c r="BB475" s="163"/>
      <c r="BC475" s="174"/>
    </row>
    <row r="476" spans="1:55" ht="22.5" customHeight="1">
      <c r="A476" s="288" t="s">
        <v>340</v>
      </c>
      <c r="B476" s="287" t="s">
        <v>301</v>
      </c>
      <c r="C476" s="287" t="s">
        <v>307</v>
      </c>
      <c r="D476" s="150" t="s">
        <v>41</v>
      </c>
      <c r="E476" s="163">
        <f>H476+K476+N476+Q476+T476+W476+Z476+AE476+AJ476+AO476+AT476+AY476</f>
        <v>208.58741000000001</v>
      </c>
      <c r="F476" s="163">
        <f t="shared" ref="F476:F482" si="373">I476+L476+O476+R476+U476+X476+AA476+AF476+AK476+AP476+AU476+AZ476</f>
        <v>208.54927000000001</v>
      </c>
      <c r="G476" s="163">
        <f t="shared" si="340"/>
        <v>99.981715099679306</v>
      </c>
      <c r="H476" s="163">
        <f>SUM(H479)</f>
        <v>2.95817</v>
      </c>
      <c r="I476" s="163">
        <f>SUM(I479)</f>
        <v>2.95817</v>
      </c>
      <c r="J476" s="163"/>
      <c r="K476" s="163">
        <f>K477+K478+K479+K481+K482</f>
        <v>115.45646000000001</v>
      </c>
      <c r="L476" s="163">
        <f t="shared" ref="L476:AZ476" si="374">L477+L478+L479+L481+L482</f>
        <v>115.45646000000001</v>
      </c>
      <c r="M476" s="163"/>
      <c r="N476" s="163">
        <f t="shared" si="374"/>
        <v>50.543840000000003</v>
      </c>
      <c r="O476" s="163">
        <f t="shared" si="374"/>
        <v>50.543840000000003</v>
      </c>
      <c r="P476" s="163"/>
      <c r="Q476" s="163">
        <f t="shared" si="374"/>
        <v>51.323159999999994</v>
      </c>
      <c r="R476" s="163">
        <f t="shared" si="374"/>
        <v>51.323159999999994</v>
      </c>
      <c r="S476" s="163"/>
      <c r="T476" s="163">
        <f t="shared" si="374"/>
        <v>-11.73236</v>
      </c>
      <c r="U476" s="163">
        <f t="shared" si="374"/>
        <v>-11.73236</v>
      </c>
      <c r="V476" s="163"/>
      <c r="W476" s="163">
        <f t="shared" si="374"/>
        <v>0</v>
      </c>
      <c r="X476" s="163">
        <f t="shared" si="374"/>
        <v>0</v>
      </c>
      <c r="Y476" s="163"/>
      <c r="Z476" s="163">
        <f t="shared" si="374"/>
        <v>0</v>
      </c>
      <c r="AA476" s="163">
        <f t="shared" si="374"/>
        <v>0</v>
      </c>
      <c r="AB476" s="163">
        <f t="shared" si="374"/>
        <v>0</v>
      </c>
      <c r="AC476" s="163">
        <f t="shared" si="374"/>
        <v>0</v>
      </c>
      <c r="AD476" s="163"/>
      <c r="AE476" s="163">
        <f t="shared" si="374"/>
        <v>0</v>
      </c>
      <c r="AF476" s="163">
        <f t="shared" si="374"/>
        <v>0</v>
      </c>
      <c r="AG476" s="163">
        <f t="shared" si="374"/>
        <v>0</v>
      </c>
      <c r="AH476" s="163">
        <f t="shared" si="374"/>
        <v>0</v>
      </c>
      <c r="AI476" s="163"/>
      <c r="AJ476" s="163">
        <f t="shared" si="374"/>
        <v>0</v>
      </c>
      <c r="AK476" s="163">
        <f t="shared" si="374"/>
        <v>0</v>
      </c>
      <c r="AL476" s="163">
        <f t="shared" si="374"/>
        <v>0</v>
      </c>
      <c r="AM476" s="163">
        <f t="shared" si="374"/>
        <v>0</v>
      </c>
      <c r="AN476" s="163"/>
      <c r="AO476" s="163">
        <f t="shared" si="374"/>
        <v>0</v>
      </c>
      <c r="AP476" s="163">
        <f t="shared" si="374"/>
        <v>0</v>
      </c>
      <c r="AQ476" s="163">
        <f t="shared" si="374"/>
        <v>0</v>
      </c>
      <c r="AR476" s="163">
        <f t="shared" si="374"/>
        <v>0</v>
      </c>
      <c r="AS476" s="163"/>
      <c r="AT476" s="163">
        <f t="shared" si="374"/>
        <v>0</v>
      </c>
      <c r="AU476" s="163">
        <f t="shared" si="374"/>
        <v>0</v>
      </c>
      <c r="AV476" s="163">
        <f t="shared" si="374"/>
        <v>0</v>
      </c>
      <c r="AW476" s="163">
        <f t="shared" si="374"/>
        <v>0</v>
      </c>
      <c r="AX476" s="163"/>
      <c r="AY476" s="163">
        <f>AY477+AY478+AY479+AY481+AY482</f>
        <v>3.8139999999998508E-2</v>
      </c>
      <c r="AZ476" s="163">
        <f t="shared" si="374"/>
        <v>0</v>
      </c>
      <c r="BA476" s="163"/>
      <c r="BB476" s="163"/>
      <c r="BC476" s="174"/>
    </row>
    <row r="477" spans="1:55" ht="32.25" customHeight="1">
      <c r="A477" s="288"/>
      <c r="B477" s="287"/>
      <c r="C477" s="287"/>
      <c r="D477" s="148" t="s">
        <v>37</v>
      </c>
      <c r="E477" s="163">
        <f>H477+K477+N477+Q477+T477+W477+Z477+AE477+AJ477+AO477+AT477+AY477</f>
        <v>0</v>
      </c>
      <c r="F477" s="163">
        <f t="shared" si="373"/>
        <v>0</v>
      </c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  <c r="AA477" s="163"/>
      <c r="AB477" s="163"/>
      <c r="AC477" s="163"/>
      <c r="AD477" s="163"/>
      <c r="AE477" s="163"/>
      <c r="AF477" s="163"/>
      <c r="AG477" s="163"/>
      <c r="AH477" s="163"/>
      <c r="AI477" s="163"/>
      <c r="AJ477" s="163"/>
      <c r="AK477" s="163"/>
      <c r="AL477" s="163"/>
      <c r="AM477" s="163"/>
      <c r="AN477" s="163"/>
      <c r="AO477" s="163"/>
      <c r="AP477" s="163"/>
      <c r="AQ477" s="163"/>
      <c r="AR477" s="163"/>
      <c r="AS477" s="163"/>
      <c r="AT477" s="163"/>
      <c r="AU477" s="163"/>
      <c r="AV477" s="163"/>
      <c r="AW477" s="163"/>
      <c r="AX477" s="163"/>
      <c r="AY477" s="163"/>
      <c r="AZ477" s="163"/>
      <c r="BA477" s="163"/>
      <c r="BB477" s="163"/>
      <c r="BC477" s="174"/>
    </row>
    <row r="478" spans="1:55" ht="50.25" customHeight="1">
      <c r="A478" s="288"/>
      <c r="B478" s="287"/>
      <c r="C478" s="287"/>
      <c r="D478" s="172" t="s">
        <v>2</v>
      </c>
      <c r="E478" s="163">
        <f>H478+K478+N478+Q478+T478+W478+Z478+AE478+AJ478+AO478+AT478+AY478</f>
        <v>36.084449999999997</v>
      </c>
      <c r="F478" s="163">
        <f t="shared" si="373"/>
        <v>36.084449999999997</v>
      </c>
      <c r="G478" s="163">
        <f t="shared" si="340"/>
        <v>100</v>
      </c>
      <c r="H478" s="163"/>
      <c r="I478" s="163"/>
      <c r="J478" s="163"/>
      <c r="K478" s="163"/>
      <c r="L478" s="163"/>
      <c r="M478" s="163"/>
      <c r="N478" s="163"/>
      <c r="O478" s="209"/>
      <c r="P478" s="163"/>
      <c r="Q478" s="163">
        <v>36.084449999999997</v>
      </c>
      <c r="R478" s="163">
        <v>36.084449999999997</v>
      </c>
      <c r="S478" s="163"/>
      <c r="T478" s="210"/>
      <c r="U478" s="21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/>
      <c r="AF478" s="210"/>
      <c r="AG478" s="210"/>
      <c r="AH478" s="210"/>
      <c r="AI478" s="210"/>
      <c r="AJ478" s="210"/>
      <c r="AK478" s="210"/>
      <c r="AL478" s="210"/>
      <c r="AM478" s="210"/>
      <c r="AN478" s="210"/>
      <c r="AO478" s="210"/>
      <c r="AP478" s="210"/>
      <c r="AQ478" s="210"/>
      <c r="AR478" s="210"/>
      <c r="AS478" s="210"/>
      <c r="AT478" s="210"/>
      <c r="AU478" s="210"/>
      <c r="AV478" s="210"/>
      <c r="AW478" s="210"/>
      <c r="AX478" s="210"/>
      <c r="AY478" s="210"/>
      <c r="AZ478" s="163"/>
      <c r="BA478" s="163"/>
      <c r="BB478" s="163"/>
      <c r="BC478" s="174"/>
    </row>
    <row r="479" spans="1:55" ht="22.5" customHeight="1">
      <c r="A479" s="288"/>
      <c r="B479" s="287"/>
      <c r="C479" s="287"/>
      <c r="D479" s="224" t="s">
        <v>268</v>
      </c>
      <c r="E479" s="163">
        <f>H479+K479+N479+Q479+T479+W479+Z479+AE479+AJ479+AO479+AT479+AY479</f>
        <v>172.50296</v>
      </c>
      <c r="F479" s="163">
        <f t="shared" si="373"/>
        <v>172.46482</v>
      </c>
      <c r="G479" s="163">
        <f t="shared" si="340"/>
        <v>99.977890234463217</v>
      </c>
      <c r="H479" s="163">
        <v>2.95817</v>
      </c>
      <c r="I479" s="163">
        <v>2.95817</v>
      </c>
      <c r="J479" s="163"/>
      <c r="K479" s="163">
        <v>115.45646000000001</v>
      </c>
      <c r="L479" s="163">
        <v>115.45646000000001</v>
      </c>
      <c r="M479" s="163"/>
      <c r="N479" s="163">
        <v>50.543840000000003</v>
      </c>
      <c r="O479" s="163">
        <v>50.543840000000003</v>
      </c>
      <c r="P479" s="163"/>
      <c r="Q479" s="163">
        <v>15.238709999999999</v>
      </c>
      <c r="R479" s="163">
        <v>15.238709999999999</v>
      </c>
      <c r="S479" s="163"/>
      <c r="T479" s="210">
        <v>-11.73236</v>
      </c>
      <c r="U479" s="210">
        <v>-11.73236</v>
      </c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/>
      <c r="AF479" s="210"/>
      <c r="AG479" s="210"/>
      <c r="AH479" s="210"/>
      <c r="AI479" s="210"/>
      <c r="AJ479" s="210"/>
      <c r="AK479" s="210"/>
      <c r="AL479" s="210"/>
      <c r="AM479" s="210"/>
      <c r="AN479" s="210"/>
      <c r="AO479" s="210"/>
      <c r="AP479" s="210"/>
      <c r="AQ479" s="210"/>
      <c r="AR479" s="210"/>
      <c r="AS479" s="210"/>
      <c r="AT479" s="210"/>
      <c r="AU479" s="210"/>
      <c r="AV479" s="210"/>
      <c r="AW479" s="210"/>
      <c r="AX479" s="210"/>
      <c r="AY479" s="163">
        <f>64.80578+11.73236-76.5</f>
        <v>3.8139999999998508E-2</v>
      </c>
      <c r="AZ479" s="163"/>
      <c r="BA479" s="163"/>
      <c r="BB479" s="163"/>
      <c r="BC479" s="174"/>
    </row>
    <row r="480" spans="1:55" ht="82.5" customHeight="1">
      <c r="A480" s="288"/>
      <c r="B480" s="287"/>
      <c r="C480" s="287"/>
      <c r="D480" s="224" t="s">
        <v>274</v>
      </c>
      <c r="E480" s="163">
        <f t="shared" ref="E480:E485" si="375">H480+K480+N480+Q480+T480+W480+Z480+AE480+AJ480+AO480+AT480+AY480</f>
        <v>0</v>
      </c>
      <c r="F480" s="163">
        <f t="shared" si="373"/>
        <v>0</v>
      </c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  <c r="AA480" s="163"/>
      <c r="AB480" s="163"/>
      <c r="AC480" s="163"/>
      <c r="AD480" s="163"/>
      <c r="AE480" s="163"/>
      <c r="AF480" s="163"/>
      <c r="AG480" s="163"/>
      <c r="AH480" s="163"/>
      <c r="AI480" s="163"/>
      <c r="AJ480" s="163"/>
      <c r="AK480" s="163"/>
      <c r="AL480" s="163"/>
      <c r="AM480" s="163"/>
      <c r="AN480" s="163"/>
      <c r="AO480" s="163"/>
      <c r="AP480" s="163"/>
      <c r="AQ480" s="163"/>
      <c r="AR480" s="163"/>
      <c r="AS480" s="163"/>
      <c r="AT480" s="163"/>
      <c r="AU480" s="163"/>
      <c r="AV480" s="163"/>
      <c r="AW480" s="163"/>
      <c r="AX480" s="163"/>
      <c r="AY480" s="163"/>
      <c r="AZ480" s="163"/>
      <c r="BA480" s="163"/>
      <c r="BB480" s="163"/>
      <c r="BC480" s="174"/>
    </row>
    <row r="481" spans="1:55" ht="22.5" customHeight="1">
      <c r="A481" s="288"/>
      <c r="B481" s="287"/>
      <c r="C481" s="287"/>
      <c r="D481" s="224" t="s">
        <v>269</v>
      </c>
      <c r="E481" s="163">
        <f t="shared" si="375"/>
        <v>0</v>
      </c>
      <c r="F481" s="163">
        <f t="shared" si="373"/>
        <v>0</v>
      </c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  <c r="AA481" s="163"/>
      <c r="AB481" s="163"/>
      <c r="AC481" s="163"/>
      <c r="AD481" s="163"/>
      <c r="AE481" s="163"/>
      <c r="AF481" s="163"/>
      <c r="AG481" s="163"/>
      <c r="AH481" s="163"/>
      <c r="AI481" s="163"/>
      <c r="AJ481" s="163"/>
      <c r="AK481" s="163"/>
      <c r="AL481" s="163"/>
      <c r="AM481" s="163"/>
      <c r="AN481" s="163"/>
      <c r="AO481" s="163"/>
      <c r="AP481" s="163"/>
      <c r="AQ481" s="163"/>
      <c r="AR481" s="163"/>
      <c r="AS481" s="163"/>
      <c r="AT481" s="163"/>
      <c r="AU481" s="163"/>
      <c r="AV481" s="163"/>
      <c r="AW481" s="163"/>
      <c r="AX481" s="163"/>
      <c r="AY481" s="163"/>
      <c r="AZ481" s="163"/>
      <c r="BA481" s="163"/>
      <c r="BB481" s="163"/>
      <c r="BC481" s="174"/>
    </row>
    <row r="482" spans="1:55" ht="31.2">
      <c r="A482" s="288"/>
      <c r="B482" s="287"/>
      <c r="C482" s="287"/>
      <c r="D482" s="228" t="s">
        <v>43</v>
      </c>
      <c r="E482" s="163">
        <f t="shared" si="375"/>
        <v>0</v>
      </c>
      <c r="F482" s="163">
        <f t="shared" si="373"/>
        <v>0</v>
      </c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  <c r="AA482" s="163"/>
      <c r="AB482" s="163"/>
      <c r="AC482" s="163"/>
      <c r="AD482" s="163"/>
      <c r="AE482" s="163"/>
      <c r="AF482" s="163"/>
      <c r="AG482" s="163"/>
      <c r="AH482" s="163"/>
      <c r="AI482" s="163"/>
      <c r="AJ482" s="163"/>
      <c r="AK482" s="163"/>
      <c r="AL482" s="163"/>
      <c r="AM482" s="163"/>
      <c r="AN482" s="163"/>
      <c r="AO482" s="163"/>
      <c r="AP482" s="163"/>
      <c r="AQ482" s="163"/>
      <c r="AR482" s="163"/>
      <c r="AS482" s="163"/>
      <c r="AT482" s="163"/>
      <c r="AU482" s="163"/>
      <c r="AV482" s="163"/>
      <c r="AW482" s="163"/>
      <c r="AX482" s="163"/>
      <c r="AY482" s="163"/>
      <c r="AZ482" s="163"/>
      <c r="BA482" s="163"/>
      <c r="BB482" s="163"/>
      <c r="BC482" s="174"/>
    </row>
    <row r="483" spans="1:55" ht="22.5" customHeight="1">
      <c r="A483" s="288" t="s">
        <v>341</v>
      </c>
      <c r="B483" s="287" t="s">
        <v>302</v>
      </c>
      <c r="C483" s="287" t="s">
        <v>307</v>
      </c>
      <c r="D483" s="150" t="s">
        <v>41</v>
      </c>
      <c r="E483" s="163">
        <f t="shared" si="375"/>
        <v>86.85</v>
      </c>
      <c r="F483" s="163">
        <f t="shared" ref="F483:F489" si="376">I483+L483+O483+R483+U483+X483+AA483+AF483+AK483+AP483+AU483+AZ483</f>
        <v>86.85</v>
      </c>
      <c r="G483" s="163">
        <f t="shared" si="340"/>
        <v>100</v>
      </c>
      <c r="H483" s="163"/>
      <c r="I483" s="163"/>
      <c r="J483" s="163"/>
      <c r="K483" s="163">
        <f>K484+K485+K486+K488+K489</f>
        <v>21.712499999999999</v>
      </c>
      <c r="L483" s="163">
        <f t="shared" ref="L483:AZ483" si="377">L484+L485+L486+L488+L489</f>
        <v>21.712499999999999</v>
      </c>
      <c r="M483" s="163"/>
      <c r="N483" s="163">
        <f t="shared" si="377"/>
        <v>21.712499999999999</v>
      </c>
      <c r="O483" s="163">
        <f t="shared" si="377"/>
        <v>21.712499999999999</v>
      </c>
      <c r="P483" s="163"/>
      <c r="Q483" s="163">
        <f t="shared" si="377"/>
        <v>21.712499999999999</v>
      </c>
      <c r="R483" s="163">
        <f t="shared" si="377"/>
        <v>21.712499999999999</v>
      </c>
      <c r="S483" s="163"/>
      <c r="T483" s="163">
        <f t="shared" si="377"/>
        <v>21.712499999999999</v>
      </c>
      <c r="U483" s="163">
        <f t="shared" si="377"/>
        <v>21.712499999999999</v>
      </c>
      <c r="V483" s="163"/>
      <c r="W483" s="163">
        <f t="shared" si="377"/>
        <v>0</v>
      </c>
      <c r="X483" s="163">
        <f t="shared" si="377"/>
        <v>0</v>
      </c>
      <c r="Y483" s="163"/>
      <c r="Z483" s="163">
        <f t="shared" si="377"/>
        <v>0</v>
      </c>
      <c r="AA483" s="163">
        <f t="shared" si="377"/>
        <v>0</v>
      </c>
      <c r="AB483" s="163">
        <f t="shared" si="377"/>
        <v>0</v>
      </c>
      <c r="AC483" s="163">
        <f t="shared" si="377"/>
        <v>0</v>
      </c>
      <c r="AD483" s="163"/>
      <c r="AE483" s="163">
        <f t="shared" si="377"/>
        <v>0</v>
      </c>
      <c r="AF483" s="163">
        <f t="shared" si="377"/>
        <v>0</v>
      </c>
      <c r="AG483" s="163">
        <f t="shared" si="377"/>
        <v>0</v>
      </c>
      <c r="AH483" s="163">
        <f t="shared" si="377"/>
        <v>0</v>
      </c>
      <c r="AI483" s="163"/>
      <c r="AJ483" s="163">
        <f t="shared" si="377"/>
        <v>0</v>
      </c>
      <c r="AK483" s="163">
        <f t="shared" si="377"/>
        <v>0</v>
      </c>
      <c r="AL483" s="163">
        <f t="shared" si="377"/>
        <v>0</v>
      </c>
      <c r="AM483" s="163">
        <f t="shared" si="377"/>
        <v>0</v>
      </c>
      <c r="AN483" s="163"/>
      <c r="AO483" s="163">
        <f t="shared" si="377"/>
        <v>0</v>
      </c>
      <c r="AP483" s="163">
        <f t="shared" si="377"/>
        <v>0</v>
      </c>
      <c r="AQ483" s="163">
        <f t="shared" si="377"/>
        <v>0</v>
      </c>
      <c r="AR483" s="163">
        <f t="shared" si="377"/>
        <v>0</v>
      </c>
      <c r="AS483" s="163"/>
      <c r="AT483" s="163">
        <f t="shared" si="377"/>
        <v>0</v>
      </c>
      <c r="AU483" s="163">
        <f t="shared" si="377"/>
        <v>0</v>
      </c>
      <c r="AV483" s="163">
        <f t="shared" si="377"/>
        <v>0</v>
      </c>
      <c r="AW483" s="163">
        <f t="shared" si="377"/>
        <v>0</v>
      </c>
      <c r="AX483" s="163"/>
      <c r="AY483" s="163">
        <f t="shared" si="377"/>
        <v>0</v>
      </c>
      <c r="AZ483" s="163">
        <f t="shared" si="377"/>
        <v>0</v>
      </c>
      <c r="BA483" s="163"/>
      <c r="BB483" s="163"/>
      <c r="BC483" s="174"/>
    </row>
    <row r="484" spans="1:55" ht="32.25" customHeight="1">
      <c r="A484" s="288"/>
      <c r="B484" s="287"/>
      <c r="C484" s="287"/>
      <c r="D484" s="148" t="s">
        <v>37</v>
      </c>
      <c r="E484" s="163">
        <f t="shared" si="375"/>
        <v>0</v>
      </c>
      <c r="F484" s="163">
        <f t="shared" si="376"/>
        <v>0</v>
      </c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  <c r="AA484" s="163"/>
      <c r="AB484" s="163"/>
      <c r="AC484" s="163"/>
      <c r="AD484" s="163"/>
      <c r="AE484" s="163"/>
      <c r="AF484" s="163"/>
      <c r="AG484" s="163"/>
      <c r="AH484" s="163"/>
      <c r="AI484" s="163"/>
      <c r="AJ484" s="163"/>
      <c r="AK484" s="163"/>
      <c r="AL484" s="163"/>
      <c r="AM484" s="163"/>
      <c r="AN484" s="163"/>
      <c r="AO484" s="163"/>
      <c r="AP484" s="163"/>
      <c r="AQ484" s="163"/>
      <c r="AR484" s="163"/>
      <c r="AS484" s="163"/>
      <c r="AT484" s="163"/>
      <c r="AU484" s="163"/>
      <c r="AV484" s="163"/>
      <c r="AW484" s="163"/>
      <c r="AX484" s="163"/>
      <c r="AY484" s="163"/>
      <c r="AZ484" s="163"/>
      <c r="BA484" s="163"/>
      <c r="BB484" s="163"/>
      <c r="BC484" s="174"/>
    </row>
    <row r="485" spans="1:55" ht="50.25" customHeight="1">
      <c r="A485" s="288"/>
      <c r="B485" s="287"/>
      <c r="C485" s="287"/>
      <c r="D485" s="172" t="s">
        <v>2</v>
      </c>
      <c r="E485" s="163">
        <f t="shared" si="375"/>
        <v>0</v>
      </c>
      <c r="F485" s="163">
        <f t="shared" si="376"/>
        <v>0</v>
      </c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  <c r="AA485" s="163"/>
      <c r="AB485" s="163"/>
      <c r="AC485" s="163"/>
      <c r="AD485" s="163"/>
      <c r="AE485" s="163"/>
      <c r="AF485" s="163"/>
      <c r="AG485" s="163"/>
      <c r="AH485" s="163"/>
      <c r="AI485" s="163"/>
      <c r="AJ485" s="163"/>
      <c r="AK485" s="163"/>
      <c r="AL485" s="163"/>
      <c r="AM485" s="163"/>
      <c r="AN485" s="163"/>
      <c r="AO485" s="163"/>
      <c r="AP485" s="163"/>
      <c r="AQ485" s="163"/>
      <c r="AR485" s="163"/>
      <c r="AS485" s="163"/>
      <c r="AT485" s="163"/>
      <c r="AU485" s="163"/>
      <c r="AV485" s="163"/>
      <c r="AW485" s="163"/>
      <c r="AX485" s="163"/>
      <c r="AY485" s="163"/>
      <c r="AZ485" s="163"/>
      <c r="BA485" s="163"/>
      <c r="BB485" s="163"/>
      <c r="BC485" s="174"/>
    </row>
    <row r="486" spans="1:55" ht="22.5" customHeight="1">
      <c r="A486" s="288"/>
      <c r="B486" s="287"/>
      <c r="C486" s="287"/>
      <c r="D486" s="224" t="s">
        <v>268</v>
      </c>
      <c r="E486" s="163">
        <f>H486+K486+N486+Q486+T486+W486+Z486+AE486+AJ486+AO486+AT486+AY486</f>
        <v>86.85</v>
      </c>
      <c r="F486" s="163">
        <f t="shared" si="376"/>
        <v>86.85</v>
      </c>
      <c r="G486" s="163">
        <f t="shared" si="340"/>
        <v>100</v>
      </c>
      <c r="H486" s="163"/>
      <c r="I486" s="163"/>
      <c r="J486" s="163"/>
      <c r="K486" s="163">
        <v>21.712499999999999</v>
      </c>
      <c r="L486" s="163">
        <v>21.712499999999999</v>
      </c>
      <c r="M486" s="163"/>
      <c r="N486" s="163">
        <v>21.712499999999999</v>
      </c>
      <c r="O486" s="163">
        <v>21.712499999999999</v>
      </c>
      <c r="P486" s="163"/>
      <c r="Q486" s="163">
        <v>21.712499999999999</v>
      </c>
      <c r="R486" s="163">
        <v>21.712499999999999</v>
      </c>
      <c r="S486" s="163"/>
      <c r="T486" s="163">
        <v>21.712499999999999</v>
      </c>
      <c r="U486" s="163">
        <v>21.712499999999999</v>
      </c>
      <c r="V486" s="163"/>
      <c r="W486" s="163"/>
      <c r="X486" s="163"/>
      <c r="Y486" s="163"/>
      <c r="Z486" s="163"/>
      <c r="AA486" s="163"/>
      <c r="AB486" s="163"/>
      <c r="AC486" s="163"/>
      <c r="AD486" s="163"/>
      <c r="AE486" s="163"/>
      <c r="AF486" s="163"/>
      <c r="AG486" s="163"/>
      <c r="AH486" s="163"/>
      <c r="AI486" s="163"/>
      <c r="AJ486" s="163"/>
      <c r="AK486" s="163"/>
      <c r="AL486" s="163"/>
      <c r="AM486" s="163"/>
      <c r="AN486" s="163"/>
      <c r="AO486" s="163"/>
      <c r="AP486" s="163"/>
      <c r="AQ486" s="163"/>
      <c r="AR486" s="163"/>
      <c r="AS486" s="163"/>
      <c r="AT486" s="163"/>
      <c r="AU486" s="163"/>
      <c r="AV486" s="163"/>
      <c r="AW486" s="163"/>
      <c r="AX486" s="163"/>
      <c r="AY486" s="163"/>
      <c r="AZ486" s="163"/>
      <c r="BA486" s="163"/>
      <c r="BB486" s="163"/>
      <c r="BC486" s="174"/>
    </row>
    <row r="487" spans="1:55" ht="82.5" customHeight="1">
      <c r="A487" s="288"/>
      <c r="B487" s="287"/>
      <c r="C487" s="287"/>
      <c r="D487" s="224" t="s">
        <v>274</v>
      </c>
      <c r="E487" s="163">
        <f t="shared" ref="E487:E489" si="378">H487+K487+N487+Q487+T487+W487+Z487+AE487+AJ487+AO487+AT487+AY487</f>
        <v>0</v>
      </c>
      <c r="F487" s="163">
        <f t="shared" si="376"/>
        <v>0</v>
      </c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  <c r="AA487" s="163"/>
      <c r="AB487" s="163"/>
      <c r="AC487" s="163"/>
      <c r="AD487" s="163"/>
      <c r="AE487" s="163"/>
      <c r="AF487" s="163"/>
      <c r="AG487" s="163"/>
      <c r="AH487" s="163"/>
      <c r="AI487" s="163"/>
      <c r="AJ487" s="163"/>
      <c r="AK487" s="163"/>
      <c r="AL487" s="163"/>
      <c r="AM487" s="163"/>
      <c r="AN487" s="163"/>
      <c r="AO487" s="163"/>
      <c r="AP487" s="163"/>
      <c r="AQ487" s="163"/>
      <c r="AR487" s="163"/>
      <c r="AS487" s="163"/>
      <c r="AT487" s="163"/>
      <c r="AU487" s="163"/>
      <c r="AV487" s="163"/>
      <c r="AW487" s="163"/>
      <c r="AX487" s="163"/>
      <c r="AY487" s="163"/>
      <c r="AZ487" s="163"/>
      <c r="BA487" s="163"/>
      <c r="BB487" s="163"/>
      <c r="BC487" s="174"/>
    </row>
    <row r="488" spans="1:55" ht="22.5" customHeight="1">
      <c r="A488" s="288"/>
      <c r="B488" s="287"/>
      <c r="C488" s="287"/>
      <c r="D488" s="224" t="s">
        <v>269</v>
      </c>
      <c r="E488" s="163">
        <f t="shared" si="378"/>
        <v>0</v>
      </c>
      <c r="F488" s="163">
        <f t="shared" si="376"/>
        <v>0</v>
      </c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  <c r="AA488" s="163"/>
      <c r="AB488" s="163"/>
      <c r="AC488" s="163"/>
      <c r="AD488" s="163"/>
      <c r="AE488" s="163"/>
      <c r="AF488" s="163"/>
      <c r="AG488" s="163"/>
      <c r="AH488" s="163"/>
      <c r="AI488" s="163"/>
      <c r="AJ488" s="163"/>
      <c r="AK488" s="163"/>
      <c r="AL488" s="163"/>
      <c r="AM488" s="163"/>
      <c r="AN488" s="163"/>
      <c r="AO488" s="163"/>
      <c r="AP488" s="163"/>
      <c r="AQ488" s="163"/>
      <c r="AR488" s="163"/>
      <c r="AS488" s="163"/>
      <c r="AT488" s="163"/>
      <c r="AU488" s="163"/>
      <c r="AV488" s="163"/>
      <c r="AW488" s="163"/>
      <c r="AX488" s="163"/>
      <c r="AY488" s="163"/>
      <c r="AZ488" s="163"/>
      <c r="BA488" s="163"/>
      <c r="BB488" s="163"/>
      <c r="BC488" s="174"/>
    </row>
    <row r="489" spans="1:55" ht="31.2">
      <c r="A489" s="288"/>
      <c r="B489" s="287"/>
      <c r="C489" s="287"/>
      <c r="D489" s="228" t="s">
        <v>43</v>
      </c>
      <c r="E489" s="163">
        <f t="shared" si="378"/>
        <v>0</v>
      </c>
      <c r="F489" s="163">
        <f t="shared" si="376"/>
        <v>0</v>
      </c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  <c r="AA489" s="163"/>
      <c r="AB489" s="163"/>
      <c r="AC489" s="163"/>
      <c r="AD489" s="163"/>
      <c r="AE489" s="163"/>
      <c r="AF489" s="163"/>
      <c r="AG489" s="163"/>
      <c r="AH489" s="163"/>
      <c r="AI489" s="163"/>
      <c r="AJ489" s="163"/>
      <c r="AK489" s="163"/>
      <c r="AL489" s="163"/>
      <c r="AM489" s="163"/>
      <c r="AN489" s="163"/>
      <c r="AO489" s="163"/>
      <c r="AP489" s="163"/>
      <c r="AQ489" s="163"/>
      <c r="AR489" s="163"/>
      <c r="AS489" s="163"/>
      <c r="AT489" s="163"/>
      <c r="AU489" s="163"/>
      <c r="AV489" s="163"/>
      <c r="AW489" s="163"/>
      <c r="AX489" s="163"/>
      <c r="AY489" s="163"/>
      <c r="AZ489" s="163"/>
      <c r="BA489" s="163"/>
      <c r="BB489" s="163"/>
      <c r="BC489" s="174"/>
    </row>
    <row r="490" spans="1:55" ht="22.5" customHeight="1">
      <c r="A490" s="288" t="s">
        <v>342</v>
      </c>
      <c r="B490" s="287" t="s">
        <v>303</v>
      </c>
      <c r="C490" s="287" t="s">
        <v>307</v>
      </c>
      <c r="D490" s="150" t="s">
        <v>41</v>
      </c>
      <c r="E490" s="163">
        <f t="shared" ref="E490:E492" si="379">H490+K490+N490+Q490+T490+W490+Z490+AE490+AJ490+AO490+AT490+AY490</f>
        <v>350.00264000000004</v>
      </c>
      <c r="F490" s="163">
        <f t="shared" ref="F490:F496" si="380">I490+L490+O490+R490+U490+X490+AA490+AF490+AK490+AP490+AU490+AZ490</f>
        <v>350.00264000000004</v>
      </c>
      <c r="G490" s="163">
        <f t="shared" si="340"/>
        <v>100</v>
      </c>
      <c r="H490" s="163"/>
      <c r="I490" s="163"/>
      <c r="J490" s="163"/>
      <c r="K490" s="163">
        <f>K491+K492+K493+K495+K496</f>
        <v>29.166</v>
      </c>
      <c r="L490" s="163">
        <f t="shared" ref="L490:AZ490" si="381">L491+L492+L493+L495+L496</f>
        <v>29.166</v>
      </c>
      <c r="M490" s="163"/>
      <c r="N490" s="163">
        <f t="shared" si="381"/>
        <v>29.166</v>
      </c>
      <c r="O490" s="163">
        <f t="shared" si="381"/>
        <v>29.166</v>
      </c>
      <c r="P490" s="163"/>
      <c r="Q490" s="163">
        <f t="shared" si="381"/>
        <v>29.166</v>
      </c>
      <c r="R490" s="163">
        <f t="shared" si="381"/>
        <v>29.166</v>
      </c>
      <c r="S490" s="163"/>
      <c r="T490" s="163">
        <f t="shared" si="381"/>
        <v>29.16864</v>
      </c>
      <c r="U490" s="163">
        <f t="shared" si="381"/>
        <v>29.16864</v>
      </c>
      <c r="V490" s="163"/>
      <c r="W490" s="163">
        <f t="shared" si="381"/>
        <v>29.166</v>
      </c>
      <c r="X490" s="163">
        <f t="shared" si="381"/>
        <v>29.166</v>
      </c>
      <c r="Y490" s="163"/>
      <c r="Z490" s="163">
        <f t="shared" si="381"/>
        <v>29.166</v>
      </c>
      <c r="AA490" s="163">
        <f t="shared" si="381"/>
        <v>29.166</v>
      </c>
      <c r="AB490" s="163">
        <f t="shared" si="381"/>
        <v>0</v>
      </c>
      <c r="AC490" s="163">
        <f t="shared" si="381"/>
        <v>0</v>
      </c>
      <c r="AD490" s="163"/>
      <c r="AE490" s="163">
        <f t="shared" si="381"/>
        <v>58.332000000000001</v>
      </c>
      <c r="AF490" s="163">
        <f t="shared" si="381"/>
        <v>58.332000000000001</v>
      </c>
      <c r="AG490" s="163">
        <f t="shared" si="381"/>
        <v>0</v>
      </c>
      <c r="AH490" s="163">
        <f t="shared" si="381"/>
        <v>0</v>
      </c>
      <c r="AI490" s="163"/>
      <c r="AJ490" s="163">
        <f t="shared" si="381"/>
        <v>0</v>
      </c>
      <c r="AK490" s="163">
        <f t="shared" si="381"/>
        <v>0</v>
      </c>
      <c r="AL490" s="163">
        <f t="shared" si="381"/>
        <v>0</v>
      </c>
      <c r="AM490" s="163">
        <f t="shared" si="381"/>
        <v>0</v>
      </c>
      <c r="AN490" s="163"/>
      <c r="AO490" s="163">
        <f t="shared" si="381"/>
        <v>29.166</v>
      </c>
      <c r="AP490" s="163">
        <f t="shared" si="381"/>
        <v>29.166</v>
      </c>
      <c r="AQ490" s="163">
        <f t="shared" si="381"/>
        <v>0</v>
      </c>
      <c r="AR490" s="163">
        <f t="shared" si="381"/>
        <v>0</v>
      </c>
      <c r="AS490" s="163"/>
      <c r="AT490" s="163">
        <f t="shared" si="381"/>
        <v>0</v>
      </c>
      <c r="AU490" s="163">
        <f t="shared" si="381"/>
        <v>0</v>
      </c>
      <c r="AV490" s="163">
        <f t="shared" si="381"/>
        <v>0</v>
      </c>
      <c r="AW490" s="163">
        <f t="shared" si="381"/>
        <v>0</v>
      </c>
      <c r="AX490" s="163"/>
      <c r="AY490" s="163">
        <f t="shared" si="381"/>
        <v>87.506</v>
      </c>
      <c r="AZ490" s="163">
        <f t="shared" si="381"/>
        <v>87.506</v>
      </c>
      <c r="BA490" s="163"/>
      <c r="BB490" s="163"/>
      <c r="BC490" s="174"/>
    </row>
    <row r="491" spans="1:55" ht="32.25" customHeight="1">
      <c r="A491" s="288"/>
      <c r="B491" s="287"/>
      <c r="C491" s="287"/>
      <c r="D491" s="148" t="s">
        <v>37</v>
      </c>
      <c r="E491" s="163">
        <f t="shared" si="379"/>
        <v>0</v>
      </c>
      <c r="F491" s="163">
        <f t="shared" si="380"/>
        <v>0</v>
      </c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  <c r="AA491" s="163"/>
      <c r="AB491" s="163"/>
      <c r="AC491" s="163"/>
      <c r="AD491" s="163"/>
      <c r="AE491" s="163"/>
      <c r="AF491" s="163"/>
      <c r="AG491" s="163"/>
      <c r="AH491" s="163"/>
      <c r="AI491" s="163"/>
      <c r="AJ491" s="163"/>
      <c r="AK491" s="163"/>
      <c r="AL491" s="163"/>
      <c r="AM491" s="163"/>
      <c r="AN491" s="163"/>
      <c r="AO491" s="163"/>
      <c r="AP491" s="163"/>
      <c r="AQ491" s="163"/>
      <c r="AR491" s="163"/>
      <c r="AS491" s="163"/>
      <c r="AT491" s="163"/>
      <c r="AU491" s="163"/>
      <c r="AV491" s="163"/>
      <c r="AW491" s="163"/>
      <c r="AX491" s="163"/>
      <c r="AY491" s="163"/>
      <c r="AZ491" s="163"/>
      <c r="BA491" s="163"/>
      <c r="BB491" s="163"/>
      <c r="BC491" s="174"/>
    </row>
    <row r="492" spans="1:55" ht="50.25" customHeight="1">
      <c r="A492" s="288"/>
      <c r="B492" s="287"/>
      <c r="C492" s="287"/>
      <c r="D492" s="172" t="s">
        <v>2</v>
      </c>
      <c r="E492" s="163">
        <f t="shared" si="379"/>
        <v>0</v>
      </c>
      <c r="F492" s="163">
        <f t="shared" si="380"/>
        <v>0</v>
      </c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  <c r="AA492" s="163"/>
      <c r="AB492" s="163"/>
      <c r="AC492" s="163"/>
      <c r="AD492" s="163"/>
      <c r="AE492" s="163"/>
      <c r="AF492" s="163"/>
      <c r="AG492" s="163"/>
      <c r="AH492" s="163"/>
      <c r="AI492" s="163"/>
      <c r="AJ492" s="163"/>
      <c r="AK492" s="163"/>
      <c r="AL492" s="163"/>
      <c r="AM492" s="163"/>
      <c r="AN492" s="163"/>
      <c r="AO492" s="163"/>
      <c r="AP492" s="163"/>
      <c r="AQ492" s="163"/>
      <c r="AR492" s="163"/>
      <c r="AS492" s="163"/>
      <c r="AT492" s="163"/>
      <c r="AU492" s="163"/>
      <c r="AV492" s="163"/>
      <c r="AW492" s="163"/>
      <c r="AX492" s="163"/>
      <c r="AY492" s="163"/>
      <c r="AZ492" s="163"/>
      <c r="BA492" s="163"/>
      <c r="BB492" s="163"/>
      <c r="BC492" s="174"/>
    </row>
    <row r="493" spans="1:55" ht="22.5" customHeight="1">
      <c r="A493" s="288"/>
      <c r="B493" s="287"/>
      <c r="C493" s="287"/>
      <c r="D493" s="224" t="s">
        <v>268</v>
      </c>
      <c r="E493" s="163">
        <f>H493+K493+N493+Q493+T493+W493+Z493+AE493+AJ493+AO493+AT493+AY493</f>
        <v>350.00264000000004</v>
      </c>
      <c r="F493" s="163">
        <f t="shared" si="380"/>
        <v>350.00264000000004</v>
      </c>
      <c r="G493" s="163">
        <f t="shared" si="340"/>
        <v>100</v>
      </c>
      <c r="H493" s="163"/>
      <c r="I493" s="163"/>
      <c r="J493" s="163"/>
      <c r="K493" s="163">
        <v>29.166</v>
      </c>
      <c r="L493" s="163">
        <v>29.166</v>
      </c>
      <c r="M493" s="163"/>
      <c r="N493" s="163">
        <v>29.166</v>
      </c>
      <c r="O493" s="163">
        <v>29.166</v>
      </c>
      <c r="P493" s="163"/>
      <c r="Q493" s="163">
        <v>29.166</v>
      </c>
      <c r="R493" s="163">
        <v>29.166</v>
      </c>
      <c r="S493" s="163"/>
      <c r="T493" s="163">
        <f>29.166+0.00264</f>
        <v>29.16864</v>
      </c>
      <c r="U493" s="163">
        <v>29.16864</v>
      </c>
      <c r="V493" s="163"/>
      <c r="W493" s="163">
        <f>29.166</f>
        <v>29.166</v>
      </c>
      <c r="X493" s="163">
        <f>29.166</f>
        <v>29.166</v>
      </c>
      <c r="Y493" s="163"/>
      <c r="Z493" s="163">
        <v>29.166</v>
      </c>
      <c r="AA493" s="163">
        <v>29.166</v>
      </c>
      <c r="AB493" s="163"/>
      <c r="AC493" s="163"/>
      <c r="AD493" s="163"/>
      <c r="AE493" s="163">
        <f>29.166+29.166</f>
        <v>58.332000000000001</v>
      </c>
      <c r="AF493" s="163">
        <f>29.166+29.166</f>
        <v>58.332000000000001</v>
      </c>
      <c r="AG493" s="163"/>
      <c r="AH493" s="163"/>
      <c r="AI493" s="163"/>
      <c r="AJ493" s="163"/>
      <c r="AK493" s="163"/>
      <c r="AL493" s="163"/>
      <c r="AM493" s="163"/>
      <c r="AN493" s="163"/>
      <c r="AO493" s="163">
        <v>29.166</v>
      </c>
      <c r="AP493" s="163">
        <v>29.166</v>
      </c>
      <c r="AQ493" s="163"/>
      <c r="AR493" s="163"/>
      <c r="AS493" s="163"/>
      <c r="AT493" s="163"/>
      <c r="AU493" s="163"/>
      <c r="AV493" s="163"/>
      <c r="AW493" s="163"/>
      <c r="AX493" s="163"/>
      <c r="AY493" s="163">
        <f>29.166+29.174+29.166</f>
        <v>87.506</v>
      </c>
      <c r="AZ493" s="163">
        <f>29.166+29.174+29.166</f>
        <v>87.506</v>
      </c>
      <c r="BA493" s="163"/>
      <c r="BB493" s="163"/>
      <c r="BC493" s="174"/>
    </row>
    <row r="494" spans="1:55" ht="82.5" customHeight="1">
      <c r="A494" s="288"/>
      <c r="B494" s="287"/>
      <c r="C494" s="287"/>
      <c r="D494" s="224" t="s">
        <v>274</v>
      </c>
      <c r="E494" s="163">
        <f t="shared" ref="E494:E496" si="382">H494+K494+N494+Q494+T494+W494+Z494+AE494+AJ494+AO494+AT494+AY494</f>
        <v>0</v>
      </c>
      <c r="F494" s="163">
        <f t="shared" si="380"/>
        <v>0</v>
      </c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63"/>
      <c r="AF494" s="163"/>
      <c r="AG494" s="163"/>
      <c r="AH494" s="163"/>
      <c r="AI494" s="163"/>
      <c r="AJ494" s="163"/>
      <c r="AK494" s="163"/>
      <c r="AL494" s="163"/>
      <c r="AM494" s="163"/>
      <c r="AN494" s="163"/>
      <c r="AO494" s="163"/>
      <c r="AP494" s="163"/>
      <c r="AQ494" s="163"/>
      <c r="AR494" s="163"/>
      <c r="AS494" s="163"/>
      <c r="AT494" s="163"/>
      <c r="AU494" s="163"/>
      <c r="AV494" s="163"/>
      <c r="AW494" s="163"/>
      <c r="AX494" s="163"/>
      <c r="AY494" s="163"/>
      <c r="AZ494" s="163"/>
      <c r="BA494" s="163"/>
      <c r="BB494" s="163"/>
      <c r="BC494" s="174"/>
    </row>
    <row r="495" spans="1:55" ht="22.5" customHeight="1">
      <c r="A495" s="288"/>
      <c r="B495" s="287"/>
      <c r="C495" s="287"/>
      <c r="D495" s="224" t="s">
        <v>269</v>
      </c>
      <c r="E495" s="163">
        <f t="shared" si="382"/>
        <v>0</v>
      </c>
      <c r="F495" s="163">
        <f t="shared" si="380"/>
        <v>0</v>
      </c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  <c r="AA495" s="163"/>
      <c r="AB495" s="163"/>
      <c r="AC495" s="163"/>
      <c r="AD495" s="163"/>
      <c r="AE495" s="163"/>
      <c r="AF495" s="163"/>
      <c r="AG495" s="163"/>
      <c r="AH495" s="163"/>
      <c r="AI495" s="163"/>
      <c r="AJ495" s="163"/>
      <c r="AK495" s="163"/>
      <c r="AL495" s="163"/>
      <c r="AM495" s="163"/>
      <c r="AN495" s="163"/>
      <c r="AO495" s="163"/>
      <c r="AP495" s="163"/>
      <c r="AQ495" s="163"/>
      <c r="AR495" s="163"/>
      <c r="AS495" s="163"/>
      <c r="AT495" s="163"/>
      <c r="AU495" s="163"/>
      <c r="AV495" s="163"/>
      <c r="AW495" s="163"/>
      <c r="AX495" s="163"/>
      <c r="AY495" s="163"/>
      <c r="AZ495" s="163"/>
      <c r="BA495" s="163"/>
      <c r="BB495" s="163"/>
      <c r="BC495" s="174"/>
    </row>
    <row r="496" spans="1:55" ht="31.2">
      <c r="A496" s="288"/>
      <c r="B496" s="287"/>
      <c r="C496" s="287"/>
      <c r="D496" s="228" t="s">
        <v>43</v>
      </c>
      <c r="E496" s="163">
        <f t="shared" si="382"/>
        <v>0</v>
      </c>
      <c r="F496" s="163">
        <f t="shared" si="380"/>
        <v>0</v>
      </c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  <c r="AA496" s="163"/>
      <c r="AB496" s="163"/>
      <c r="AC496" s="163"/>
      <c r="AD496" s="163"/>
      <c r="AE496" s="163"/>
      <c r="AF496" s="163"/>
      <c r="AG496" s="163"/>
      <c r="AH496" s="163"/>
      <c r="AI496" s="163"/>
      <c r="AJ496" s="163"/>
      <c r="AK496" s="163"/>
      <c r="AL496" s="163"/>
      <c r="AM496" s="163"/>
      <c r="AN496" s="163"/>
      <c r="AO496" s="163"/>
      <c r="AP496" s="163"/>
      <c r="AQ496" s="163"/>
      <c r="AR496" s="163"/>
      <c r="AS496" s="163"/>
      <c r="AT496" s="163"/>
      <c r="AU496" s="163"/>
      <c r="AV496" s="163"/>
      <c r="AW496" s="163"/>
      <c r="AX496" s="163"/>
      <c r="AY496" s="163"/>
      <c r="AZ496" s="163"/>
      <c r="BA496" s="163"/>
      <c r="BB496" s="163"/>
      <c r="BC496" s="174"/>
    </row>
    <row r="497" spans="1:55" ht="22.5" customHeight="1">
      <c r="A497" s="288" t="s">
        <v>343</v>
      </c>
      <c r="B497" s="287" t="s">
        <v>304</v>
      </c>
      <c r="C497" s="287" t="s">
        <v>307</v>
      </c>
      <c r="D497" s="150" t="s">
        <v>41</v>
      </c>
      <c r="E497" s="163">
        <f t="shared" ref="E497:E499" si="383">H497+K497+N497+Q497+T497+W497+Z497+AE497+AJ497+AO497+AT497+AY497</f>
        <v>0</v>
      </c>
      <c r="F497" s="163">
        <f t="shared" ref="F497:F503" si="384">I497+L497+O497+R497+U497+X497+AA497+AF497+AK497+AP497+AU497+AZ497</f>
        <v>0</v>
      </c>
      <c r="G497" s="163" t="e">
        <f t="shared" si="340"/>
        <v>#DIV/0!</v>
      </c>
      <c r="H497" s="163"/>
      <c r="I497" s="163"/>
      <c r="J497" s="163"/>
      <c r="K497" s="163"/>
      <c r="L497" s="163"/>
      <c r="M497" s="163"/>
      <c r="N497" s="163">
        <f>N498+N499+N500+N502+N503</f>
        <v>0</v>
      </c>
      <c r="O497" s="163">
        <f t="shared" ref="O497:AZ497" si="385">O498+O499+O500+O502+O503</f>
        <v>0</v>
      </c>
      <c r="P497" s="163"/>
      <c r="Q497" s="163">
        <f t="shared" si="385"/>
        <v>0</v>
      </c>
      <c r="R497" s="163">
        <f t="shared" si="385"/>
        <v>0</v>
      </c>
      <c r="S497" s="163"/>
      <c r="T497" s="163">
        <f t="shared" si="385"/>
        <v>0</v>
      </c>
      <c r="U497" s="163">
        <f t="shared" si="385"/>
        <v>0</v>
      </c>
      <c r="V497" s="163"/>
      <c r="W497" s="163">
        <f t="shared" si="385"/>
        <v>0</v>
      </c>
      <c r="X497" s="163">
        <f t="shared" si="385"/>
        <v>0</v>
      </c>
      <c r="Y497" s="163"/>
      <c r="Z497" s="163">
        <f t="shared" si="385"/>
        <v>0</v>
      </c>
      <c r="AA497" s="163">
        <f t="shared" si="385"/>
        <v>0</v>
      </c>
      <c r="AB497" s="163">
        <f t="shared" si="385"/>
        <v>0</v>
      </c>
      <c r="AC497" s="163">
        <f t="shared" si="385"/>
        <v>0</v>
      </c>
      <c r="AD497" s="163"/>
      <c r="AE497" s="163">
        <f t="shared" si="385"/>
        <v>0</v>
      </c>
      <c r="AF497" s="163">
        <f t="shared" si="385"/>
        <v>0</v>
      </c>
      <c r="AG497" s="163">
        <f t="shared" si="385"/>
        <v>0</v>
      </c>
      <c r="AH497" s="163">
        <f t="shared" si="385"/>
        <v>0</v>
      </c>
      <c r="AI497" s="163"/>
      <c r="AJ497" s="163">
        <f t="shared" si="385"/>
        <v>0</v>
      </c>
      <c r="AK497" s="163">
        <f t="shared" si="385"/>
        <v>0</v>
      </c>
      <c r="AL497" s="163">
        <f t="shared" si="385"/>
        <v>0</v>
      </c>
      <c r="AM497" s="163">
        <f t="shared" si="385"/>
        <v>0</v>
      </c>
      <c r="AN497" s="163"/>
      <c r="AO497" s="163">
        <f t="shared" si="385"/>
        <v>0</v>
      </c>
      <c r="AP497" s="163">
        <f t="shared" si="385"/>
        <v>0</v>
      </c>
      <c r="AQ497" s="163">
        <f t="shared" si="385"/>
        <v>0</v>
      </c>
      <c r="AR497" s="163">
        <f t="shared" si="385"/>
        <v>0</v>
      </c>
      <c r="AS497" s="163"/>
      <c r="AT497" s="163">
        <f t="shared" si="385"/>
        <v>0</v>
      </c>
      <c r="AU497" s="163">
        <f t="shared" si="385"/>
        <v>0</v>
      </c>
      <c r="AV497" s="163">
        <f t="shared" si="385"/>
        <v>0</v>
      </c>
      <c r="AW497" s="163">
        <f t="shared" si="385"/>
        <v>0</v>
      </c>
      <c r="AX497" s="163">
        <f t="shared" si="385"/>
        <v>0</v>
      </c>
      <c r="AY497" s="163">
        <f t="shared" si="385"/>
        <v>0</v>
      </c>
      <c r="AZ497" s="163">
        <f t="shared" si="385"/>
        <v>0</v>
      </c>
      <c r="BA497" s="163"/>
      <c r="BB497" s="163"/>
      <c r="BC497" s="174"/>
    </row>
    <row r="498" spans="1:55" ht="32.25" customHeight="1">
      <c r="A498" s="288"/>
      <c r="B498" s="287"/>
      <c r="C498" s="287"/>
      <c r="D498" s="148" t="s">
        <v>37</v>
      </c>
      <c r="E498" s="163">
        <f t="shared" si="383"/>
        <v>0</v>
      </c>
      <c r="F498" s="163">
        <f t="shared" si="384"/>
        <v>0</v>
      </c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  <c r="AA498" s="163"/>
      <c r="AB498" s="163"/>
      <c r="AC498" s="163"/>
      <c r="AD498" s="163"/>
      <c r="AE498" s="163"/>
      <c r="AF498" s="163"/>
      <c r="AG498" s="163"/>
      <c r="AH498" s="163"/>
      <c r="AI498" s="163"/>
      <c r="AJ498" s="163"/>
      <c r="AK498" s="163"/>
      <c r="AL498" s="163"/>
      <c r="AM498" s="163"/>
      <c r="AN498" s="163"/>
      <c r="AO498" s="163"/>
      <c r="AP498" s="163"/>
      <c r="AQ498" s="163"/>
      <c r="AR498" s="163"/>
      <c r="AS498" s="163"/>
      <c r="AT498" s="163"/>
      <c r="AU498" s="163"/>
      <c r="AV498" s="163"/>
      <c r="AW498" s="163"/>
      <c r="AX498" s="163"/>
      <c r="AY498" s="163"/>
      <c r="AZ498" s="163"/>
      <c r="BA498" s="163"/>
      <c r="BB498" s="163"/>
      <c r="BC498" s="174"/>
    </row>
    <row r="499" spans="1:55" ht="50.25" customHeight="1">
      <c r="A499" s="288"/>
      <c r="B499" s="287"/>
      <c r="C499" s="287"/>
      <c r="D499" s="172" t="s">
        <v>2</v>
      </c>
      <c r="E499" s="163">
        <f t="shared" si="383"/>
        <v>0</v>
      </c>
      <c r="F499" s="163">
        <f t="shared" si="384"/>
        <v>0</v>
      </c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  <c r="AA499" s="163"/>
      <c r="AB499" s="163"/>
      <c r="AC499" s="163"/>
      <c r="AD499" s="163"/>
      <c r="AE499" s="163"/>
      <c r="AF499" s="163"/>
      <c r="AG499" s="163"/>
      <c r="AH499" s="163"/>
      <c r="AI499" s="163"/>
      <c r="AJ499" s="163"/>
      <c r="AK499" s="163"/>
      <c r="AL499" s="163"/>
      <c r="AM499" s="163"/>
      <c r="AN499" s="163"/>
      <c r="AO499" s="163"/>
      <c r="AP499" s="163"/>
      <c r="AQ499" s="163"/>
      <c r="AR499" s="163"/>
      <c r="AS499" s="163"/>
      <c r="AT499" s="163"/>
      <c r="AU499" s="163"/>
      <c r="AV499" s="163"/>
      <c r="AW499" s="163"/>
      <c r="AX499" s="163"/>
      <c r="AY499" s="163"/>
      <c r="AZ499" s="163"/>
      <c r="BA499" s="163"/>
      <c r="BB499" s="163"/>
      <c r="BC499" s="174"/>
    </row>
    <row r="500" spans="1:55" ht="22.5" customHeight="1">
      <c r="A500" s="288"/>
      <c r="B500" s="287"/>
      <c r="C500" s="287"/>
      <c r="D500" s="224" t="s">
        <v>268</v>
      </c>
      <c r="E500" s="163">
        <f>H500+K500+N500+Q500+T500+W500+Z500+AE500+AJ500+AO500+AT500+AY500</f>
        <v>0</v>
      </c>
      <c r="F500" s="163">
        <f t="shared" si="384"/>
        <v>0</v>
      </c>
      <c r="G500" s="163" t="e">
        <f t="shared" si="340"/>
        <v>#DIV/0!</v>
      </c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  <c r="AA500" s="163"/>
      <c r="AB500" s="163"/>
      <c r="AC500" s="163"/>
      <c r="AD500" s="163"/>
      <c r="AE500" s="163"/>
      <c r="AF500" s="163"/>
      <c r="AG500" s="163"/>
      <c r="AH500" s="163"/>
      <c r="AI500" s="163"/>
      <c r="AJ500" s="163"/>
      <c r="AK500" s="163"/>
      <c r="AL500" s="163"/>
      <c r="AM500" s="163"/>
      <c r="AN500" s="163"/>
      <c r="AO500" s="163"/>
      <c r="AP500" s="163"/>
      <c r="AQ500" s="163"/>
      <c r="AR500" s="163"/>
      <c r="AS500" s="163"/>
      <c r="AT500" s="163"/>
      <c r="AU500" s="163"/>
      <c r="AV500" s="163"/>
      <c r="AW500" s="163"/>
      <c r="AX500" s="163"/>
      <c r="AY500" s="163">
        <f>65.2-65.2</f>
        <v>0</v>
      </c>
      <c r="AZ500" s="163"/>
      <c r="BA500" s="163"/>
      <c r="BB500" s="163"/>
      <c r="BC500" s="174"/>
    </row>
    <row r="501" spans="1:55" ht="82.5" customHeight="1">
      <c r="A501" s="288"/>
      <c r="B501" s="287"/>
      <c r="C501" s="287"/>
      <c r="D501" s="224" t="s">
        <v>274</v>
      </c>
      <c r="E501" s="163">
        <f t="shared" ref="E501:E503" si="386">H501+K501+N501+Q501+T501+W501+Z501+AE501+AJ501+AO501+AT501+AY501</f>
        <v>0</v>
      </c>
      <c r="F501" s="163">
        <f t="shared" si="384"/>
        <v>0</v>
      </c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  <c r="AA501" s="163"/>
      <c r="AB501" s="163"/>
      <c r="AC501" s="163"/>
      <c r="AD501" s="163"/>
      <c r="AE501" s="163"/>
      <c r="AF501" s="163"/>
      <c r="AG501" s="163"/>
      <c r="AH501" s="163"/>
      <c r="AI501" s="163"/>
      <c r="AJ501" s="163"/>
      <c r="AK501" s="163"/>
      <c r="AL501" s="163"/>
      <c r="AM501" s="163"/>
      <c r="AN501" s="163"/>
      <c r="AO501" s="163"/>
      <c r="AP501" s="163"/>
      <c r="AQ501" s="163"/>
      <c r="AR501" s="163"/>
      <c r="AS501" s="163"/>
      <c r="AT501" s="163"/>
      <c r="AU501" s="163"/>
      <c r="AV501" s="163"/>
      <c r="AW501" s="163"/>
      <c r="AX501" s="163"/>
      <c r="AY501" s="163"/>
      <c r="AZ501" s="163"/>
      <c r="BA501" s="163"/>
      <c r="BB501" s="163"/>
      <c r="BC501" s="174"/>
    </row>
    <row r="502" spans="1:55" ht="22.5" customHeight="1">
      <c r="A502" s="288"/>
      <c r="B502" s="287"/>
      <c r="C502" s="287"/>
      <c r="D502" s="224" t="s">
        <v>269</v>
      </c>
      <c r="E502" s="163">
        <f t="shared" si="386"/>
        <v>0</v>
      </c>
      <c r="F502" s="163">
        <f t="shared" si="384"/>
        <v>0</v>
      </c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  <c r="AA502" s="163"/>
      <c r="AB502" s="163"/>
      <c r="AC502" s="163"/>
      <c r="AD502" s="163"/>
      <c r="AE502" s="163"/>
      <c r="AF502" s="163"/>
      <c r="AG502" s="163"/>
      <c r="AH502" s="163"/>
      <c r="AI502" s="163"/>
      <c r="AJ502" s="163"/>
      <c r="AK502" s="163"/>
      <c r="AL502" s="163"/>
      <c r="AM502" s="163"/>
      <c r="AN502" s="163"/>
      <c r="AO502" s="163"/>
      <c r="AP502" s="163"/>
      <c r="AQ502" s="163"/>
      <c r="AR502" s="163"/>
      <c r="AS502" s="163"/>
      <c r="AT502" s="163"/>
      <c r="AU502" s="163"/>
      <c r="AV502" s="163"/>
      <c r="AW502" s="163"/>
      <c r="AX502" s="163"/>
      <c r="AY502" s="163"/>
      <c r="AZ502" s="163"/>
      <c r="BA502" s="163"/>
      <c r="BB502" s="163"/>
      <c r="BC502" s="174"/>
    </row>
    <row r="503" spans="1:55" ht="31.2">
      <c r="A503" s="288"/>
      <c r="B503" s="287"/>
      <c r="C503" s="287"/>
      <c r="D503" s="228" t="s">
        <v>43</v>
      </c>
      <c r="E503" s="163">
        <f t="shared" si="386"/>
        <v>0</v>
      </c>
      <c r="F503" s="163">
        <f t="shared" si="384"/>
        <v>0</v>
      </c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  <c r="AA503" s="163"/>
      <c r="AB503" s="163"/>
      <c r="AC503" s="163"/>
      <c r="AD503" s="163"/>
      <c r="AE503" s="163"/>
      <c r="AF503" s="163"/>
      <c r="AG503" s="163"/>
      <c r="AH503" s="163"/>
      <c r="AI503" s="163"/>
      <c r="AJ503" s="163"/>
      <c r="AK503" s="163"/>
      <c r="AL503" s="163"/>
      <c r="AM503" s="163"/>
      <c r="AN503" s="163"/>
      <c r="AO503" s="163"/>
      <c r="AP503" s="163"/>
      <c r="AQ503" s="163"/>
      <c r="AR503" s="163"/>
      <c r="AS503" s="163"/>
      <c r="AT503" s="163"/>
      <c r="AU503" s="163"/>
      <c r="AV503" s="163"/>
      <c r="AW503" s="163"/>
      <c r="AX503" s="163"/>
      <c r="AY503" s="163"/>
      <c r="AZ503" s="163"/>
      <c r="BA503" s="163"/>
      <c r="BB503" s="163"/>
      <c r="BC503" s="174"/>
    </row>
    <row r="504" spans="1:55" ht="22.5" customHeight="1">
      <c r="A504" s="288" t="s">
        <v>344</v>
      </c>
      <c r="B504" s="287" t="s">
        <v>305</v>
      </c>
      <c r="C504" s="287" t="s">
        <v>307</v>
      </c>
      <c r="D504" s="150" t="s">
        <v>41</v>
      </c>
      <c r="E504" s="206">
        <f t="shared" ref="E504:E506" si="387">H504+K504+N504+Q504+T504+W504+Z504+AE504+AJ504+AO504+AT504+AY504</f>
        <v>680</v>
      </c>
      <c r="F504" s="206">
        <f t="shared" ref="F504:F510" si="388">I504+L504+O504+R504+U504+X504+AA504+AF504+AK504+AP504+AU504+AZ504</f>
        <v>447.56709000000001</v>
      </c>
      <c r="G504" s="163">
        <f t="shared" si="340"/>
        <v>65.818689705882363</v>
      </c>
      <c r="H504" s="163"/>
      <c r="I504" s="163"/>
      <c r="J504" s="163"/>
      <c r="K504" s="163"/>
      <c r="L504" s="163"/>
      <c r="M504" s="163"/>
      <c r="N504" s="163">
        <f>N505+N506+N507+N509+N510</f>
        <v>0</v>
      </c>
      <c r="O504" s="163">
        <f t="shared" ref="O504:AZ504" si="389">O505+O506+O507+O509+O510</f>
        <v>0</v>
      </c>
      <c r="P504" s="163"/>
      <c r="Q504" s="163">
        <f t="shared" si="389"/>
        <v>0</v>
      </c>
      <c r="R504" s="163">
        <f t="shared" si="389"/>
        <v>0</v>
      </c>
      <c r="S504" s="163"/>
      <c r="T504" s="163">
        <f t="shared" si="389"/>
        <v>0</v>
      </c>
      <c r="U504" s="163">
        <f t="shared" si="389"/>
        <v>0</v>
      </c>
      <c r="V504" s="163"/>
      <c r="W504" s="163">
        <f t="shared" si="389"/>
        <v>76.627319999999997</v>
      </c>
      <c r="X504" s="163">
        <f t="shared" si="389"/>
        <v>76.627319999999997</v>
      </c>
      <c r="Y504" s="163"/>
      <c r="Z504" s="163">
        <f t="shared" si="389"/>
        <v>0</v>
      </c>
      <c r="AA504" s="163">
        <f t="shared" si="389"/>
        <v>0</v>
      </c>
      <c r="AB504" s="163">
        <f t="shared" si="389"/>
        <v>0</v>
      </c>
      <c r="AC504" s="163">
        <f t="shared" si="389"/>
        <v>0</v>
      </c>
      <c r="AD504" s="163"/>
      <c r="AE504" s="163">
        <f t="shared" si="389"/>
        <v>0</v>
      </c>
      <c r="AF504" s="163">
        <f t="shared" si="389"/>
        <v>0</v>
      </c>
      <c r="AG504" s="163">
        <f t="shared" si="389"/>
        <v>0</v>
      </c>
      <c r="AH504" s="163">
        <f t="shared" si="389"/>
        <v>0</v>
      </c>
      <c r="AI504" s="163"/>
      <c r="AJ504" s="163">
        <f t="shared" si="389"/>
        <v>0</v>
      </c>
      <c r="AK504" s="163">
        <f t="shared" si="389"/>
        <v>0</v>
      </c>
      <c r="AL504" s="163">
        <f t="shared" si="389"/>
        <v>0</v>
      </c>
      <c r="AM504" s="163">
        <f t="shared" si="389"/>
        <v>0</v>
      </c>
      <c r="AN504" s="163"/>
      <c r="AO504" s="163">
        <f t="shared" si="389"/>
        <v>0</v>
      </c>
      <c r="AP504" s="163">
        <f t="shared" si="389"/>
        <v>0</v>
      </c>
      <c r="AQ504" s="163">
        <f t="shared" si="389"/>
        <v>0</v>
      </c>
      <c r="AR504" s="163">
        <f t="shared" si="389"/>
        <v>0</v>
      </c>
      <c r="AS504" s="163"/>
      <c r="AT504" s="163">
        <f t="shared" si="389"/>
        <v>0</v>
      </c>
      <c r="AU504" s="163">
        <f t="shared" si="389"/>
        <v>0</v>
      </c>
      <c r="AV504" s="163">
        <f t="shared" si="389"/>
        <v>0</v>
      </c>
      <c r="AW504" s="163">
        <f t="shared" si="389"/>
        <v>0</v>
      </c>
      <c r="AX504" s="163"/>
      <c r="AY504" s="163">
        <f t="shared" si="389"/>
        <v>603.37267999999995</v>
      </c>
      <c r="AZ504" s="163">
        <f t="shared" si="389"/>
        <v>370.93977000000001</v>
      </c>
      <c r="BA504" s="163"/>
      <c r="BB504" s="163"/>
      <c r="BC504" s="174"/>
    </row>
    <row r="505" spans="1:55" ht="32.25" customHeight="1">
      <c r="A505" s="288"/>
      <c r="B505" s="287"/>
      <c r="C505" s="287"/>
      <c r="D505" s="148" t="s">
        <v>37</v>
      </c>
      <c r="E505" s="206">
        <f t="shared" si="387"/>
        <v>0</v>
      </c>
      <c r="F505" s="206">
        <f t="shared" si="388"/>
        <v>0</v>
      </c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  <c r="AA505" s="163"/>
      <c r="AB505" s="163"/>
      <c r="AC505" s="163"/>
      <c r="AD505" s="163"/>
      <c r="AE505" s="163"/>
      <c r="AF505" s="163"/>
      <c r="AG505" s="163"/>
      <c r="AH505" s="163"/>
      <c r="AI505" s="163"/>
      <c r="AJ505" s="163"/>
      <c r="AK505" s="163"/>
      <c r="AL505" s="163"/>
      <c r="AM505" s="163"/>
      <c r="AN505" s="163"/>
      <c r="AO505" s="163"/>
      <c r="AP505" s="163"/>
      <c r="AQ505" s="163"/>
      <c r="AR505" s="163"/>
      <c r="AS505" s="163"/>
      <c r="AT505" s="163"/>
      <c r="AU505" s="163"/>
      <c r="AV505" s="163"/>
      <c r="AW505" s="163"/>
      <c r="AX505" s="163"/>
      <c r="AY505" s="163"/>
      <c r="AZ505" s="163"/>
      <c r="BA505" s="163"/>
      <c r="BB505" s="163"/>
      <c r="BC505" s="174"/>
    </row>
    <row r="506" spans="1:55" ht="50.25" customHeight="1">
      <c r="A506" s="288"/>
      <c r="B506" s="287"/>
      <c r="C506" s="287"/>
      <c r="D506" s="172" t="s">
        <v>2</v>
      </c>
      <c r="E506" s="206">
        <f t="shared" si="387"/>
        <v>340</v>
      </c>
      <c r="F506" s="206">
        <f t="shared" si="388"/>
        <v>340</v>
      </c>
      <c r="G506" s="163">
        <f t="shared" si="340"/>
        <v>100</v>
      </c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>
        <v>76.627319999999997</v>
      </c>
      <c r="X506" s="163">
        <v>76.627319999999997</v>
      </c>
      <c r="Y506" s="163"/>
      <c r="Z506" s="163"/>
      <c r="AA506" s="163"/>
      <c r="AB506" s="163"/>
      <c r="AC506" s="163"/>
      <c r="AD506" s="163"/>
      <c r="AE506" s="163"/>
      <c r="AF506" s="163"/>
      <c r="AG506" s="163"/>
      <c r="AH506" s="163"/>
      <c r="AI506" s="163"/>
      <c r="AJ506" s="163"/>
      <c r="AK506" s="163"/>
      <c r="AL506" s="163"/>
      <c r="AM506" s="163"/>
      <c r="AN506" s="163"/>
      <c r="AO506" s="163"/>
      <c r="AP506" s="163"/>
      <c r="AQ506" s="163"/>
      <c r="AR506" s="163"/>
      <c r="AS506" s="163"/>
      <c r="AT506" s="163"/>
      <c r="AU506" s="163"/>
      <c r="AV506" s="163"/>
      <c r="AW506" s="163"/>
      <c r="AX506" s="163"/>
      <c r="AY506" s="163">
        <f>340-76.62732</f>
        <v>263.37268</v>
      </c>
      <c r="AZ506" s="163">
        <f>340-76.62732</f>
        <v>263.37268</v>
      </c>
      <c r="BA506" s="163"/>
      <c r="BB506" s="163"/>
      <c r="BC506" s="174"/>
    </row>
    <row r="507" spans="1:55" ht="22.5" customHeight="1">
      <c r="A507" s="288"/>
      <c r="B507" s="287"/>
      <c r="C507" s="287"/>
      <c r="D507" s="224" t="s">
        <v>268</v>
      </c>
      <c r="E507" s="206">
        <f>H507+K507+N507+Q507+T507+W507+Z507+AE507+AJ507+AO507+AT507+AY507</f>
        <v>340</v>
      </c>
      <c r="F507" s="206">
        <f t="shared" si="388"/>
        <v>107.56708999999999</v>
      </c>
      <c r="G507" s="163">
        <f t="shared" si="340"/>
        <v>31.637379411764702</v>
      </c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  <c r="AA507" s="163"/>
      <c r="AB507" s="163"/>
      <c r="AC507" s="163"/>
      <c r="AD507" s="163"/>
      <c r="AE507" s="163"/>
      <c r="AF507" s="163"/>
      <c r="AG507" s="163"/>
      <c r="AH507" s="163"/>
      <c r="AI507" s="163"/>
      <c r="AJ507" s="210"/>
      <c r="AK507" s="163"/>
      <c r="AL507" s="163"/>
      <c r="AM507" s="163"/>
      <c r="AN507" s="163"/>
      <c r="AO507" s="163"/>
      <c r="AP507" s="163"/>
      <c r="AQ507" s="163"/>
      <c r="AR507" s="163"/>
      <c r="AS507" s="163"/>
      <c r="AT507" s="163"/>
      <c r="AU507" s="163"/>
      <c r="AV507" s="163"/>
      <c r="AW507" s="163"/>
      <c r="AX507" s="163"/>
      <c r="AY507" s="163">
        <v>340</v>
      </c>
      <c r="AZ507" s="163">
        <v>107.56708999999999</v>
      </c>
      <c r="BA507" s="163"/>
      <c r="BB507" s="163"/>
      <c r="BC507" s="174"/>
    </row>
    <row r="508" spans="1:55" ht="82.5" customHeight="1">
      <c r="A508" s="288"/>
      <c r="B508" s="287"/>
      <c r="C508" s="287"/>
      <c r="D508" s="224" t="s">
        <v>274</v>
      </c>
      <c r="E508" s="206">
        <f t="shared" ref="E508:E513" si="390">H508+K508+N508+Q508+T508+W508+Z508+AE508+AJ508+AO508+AT508+AY508</f>
        <v>0</v>
      </c>
      <c r="F508" s="206">
        <f t="shared" si="388"/>
        <v>0</v>
      </c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  <c r="AA508" s="163"/>
      <c r="AB508" s="163"/>
      <c r="AC508" s="163"/>
      <c r="AD508" s="163"/>
      <c r="AE508" s="163"/>
      <c r="AF508" s="163"/>
      <c r="AG508" s="163"/>
      <c r="AH508" s="163"/>
      <c r="AI508" s="163"/>
      <c r="AJ508" s="163"/>
      <c r="AK508" s="163"/>
      <c r="AL508" s="163"/>
      <c r="AM508" s="163"/>
      <c r="AN508" s="163"/>
      <c r="AO508" s="163"/>
      <c r="AP508" s="163"/>
      <c r="AQ508" s="163"/>
      <c r="AR508" s="163"/>
      <c r="AS508" s="163"/>
      <c r="AT508" s="163"/>
      <c r="AU508" s="163"/>
      <c r="AV508" s="163"/>
      <c r="AW508" s="163"/>
      <c r="AX508" s="163"/>
      <c r="AY508" s="163"/>
      <c r="AZ508" s="163"/>
      <c r="BA508" s="163"/>
      <c r="BB508" s="163"/>
      <c r="BC508" s="174"/>
    </row>
    <row r="509" spans="1:55" ht="22.5" customHeight="1">
      <c r="A509" s="288"/>
      <c r="B509" s="287"/>
      <c r="C509" s="287"/>
      <c r="D509" s="224" t="s">
        <v>269</v>
      </c>
      <c r="E509" s="206">
        <f t="shared" si="390"/>
        <v>0</v>
      </c>
      <c r="F509" s="206">
        <f t="shared" si="388"/>
        <v>0</v>
      </c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  <c r="AA509" s="163"/>
      <c r="AB509" s="163"/>
      <c r="AC509" s="163"/>
      <c r="AD509" s="163"/>
      <c r="AE509" s="163"/>
      <c r="AF509" s="163"/>
      <c r="AG509" s="163"/>
      <c r="AH509" s="163"/>
      <c r="AI509" s="163"/>
      <c r="AJ509" s="163"/>
      <c r="AK509" s="163"/>
      <c r="AL509" s="163"/>
      <c r="AM509" s="163"/>
      <c r="AN509" s="163"/>
      <c r="AO509" s="163"/>
      <c r="AP509" s="163"/>
      <c r="AQ509" s="163"/>
      <c r="AR509" s="163"/>
      <c r="AS509" s="163"/>
      <c r="AT509" s="163"/>
      <c r="AU509" s="163"/>
      <c r="AV509" s="163"/>
      <c r="AW509" s="163"/>
      <c r="AX509" s="163"/>
      <c r="AY509" s="163"/>
      <c r="AZ509" s="163"/>
      <c r="BA509" s="163"/>
      <c r="BB509" s="163"/>
      <c r="BC509" s="174"/>
    </row>
    <row r="510" spans="1:55" ht="31.2">
      <c r="A510" s="288"/>
      <c r="B510" s="287"/>
      <c r="C510" s="287"/>
      <c r="D510" s="228" t="s">
        <v>43</v>
      </c>
      <c r="E510" s="206">
        <f t="shared" si="390"/>
        <v>0</v>
      </c>
      <c r="F510" s="206">
        <f t="shared" si="388"/>
        <v>0</v>
      </c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3"/>
      <c r="AB510" s="163"/>
      <c r="AC510" s="163"/>
      <c r="AD510" s="163"/>
      <c r="AE510" s="163"/>
      <c r="AF510" s="163"/>
      <c r="AG510" s="163"/>
      <c r="AH510" s="163"/>
      <c r="AI510" s="163"/>
      <c r="AJ510" s="163"/>
      <c r="AK510" s="163"/>
      <c r="AL510" s="163"/>
      <c r="AM510" s="163"/>
      <c r="AN510" s="163"/>
      <c r="AO510" s="163"/>
      <c r="AP510" s="163"/>
      <c r="AQ510" s="163"/>
      <c r="AR510" s="163"/>
      <c r="AS510" s="163"/>
      <c r="AT510" s="163"/>
      <c r="AU510" s="163"/>
      <c r="AV510" s="163"/>
      <c r="AW510" s="163"/>
      <c r="AX510" s="163"/>
      <c r="AY510" s="163"/>
      <c r="AZ510" s="163"/>
      <c r="BA510" s="163"/>
      <c r="BB510" s="163"/>
      <c r="BC510" s="174"/>
    </row>
    <row r="511" spans="1:55" ht="22.5" customHeight="1">
      <c r="A511" s="288" t="s">
        <v>344</v>
      </c>
      <c r="B511" s="287" t="s">
        <v>500</v>
      </c>
      <c r="C511" s="287" t="s">
        <v>298</v>
      </c>
      <c r="D511" s="150" t="s">
        <v>41</v>
      </c>
      <c r="E511" s="206">
        <f t="shared" si="390"/>
        <v>303.00000999999997</v>
      </c>
      <c r="F511" s="206">
        <f t="shared" ref="F511:F517" si="391">I511+L511+O511+R511+U511+X511+AA511+AF511+AK511+AP511+AU511+AZ511</f>
        <v>303.00000999999997</v>
      </c>
      <c r="G511" s="163">
        <f t="shared" si="340"/>
        <v>100</v>
      </c>
      <c r="H511" s="163">
        <f>H513</f>
        <v>0</v>
      </c>
      <c r="I511" s="163"/>
      <c r="J511" s="163"/>
      <c r="K511" s="163"/>
      <c r="L511" s="163"/>
      <c r="M511" s="163"/>
      <c r="N511" s="163">
        <f>N512+N513+N514+N516+N517</f>
        <v>0</v>
      </c>
      <c r="O511" s="163">
        <f t="shared" ref="O511" si="392">O512+O513+O514+O516+O517</f>
        <v>0</v>
      </c>
      <c r="P511" s="163"/>
      <c r="Q511" s="163">
        <f t="shared" ref="Q511:R511" si="393">Q512+Q513+Q514+Q516+Q517</f>
        <v>0</v>
      </c>
      <c r="R511" s="163">
        <f t="shared" si="393"/>
        <v>0</v>
      </c>
      <c r="S511" s="163"/>
      <c r="T511" s="163">
        <f t="shared" ref="T511:U511" si="394">T512+T513+T514+T516+T517</f>
        <v>0</v>
      </c>
      <c r="U511" s="163">
        <f t="shared" si="394"/>
        <v>0</v>
      </c>
      <c r="V511" s="163"/>
      <c r="W511" s="163">
        <f t="shared" ref="W511:X511" si="395">W512+W513+W514+W516+W517</f>
        <v>0</v>
      </c>
      <c r="X511" s="163">
        <f t="shared" si="395"/>
        <v>0</v>
      </c>
      <c r="Y511" s="163"/>
      <c r="Z511" s="163">
        <f t="shared" ref="Z511:AC511" si="396">Z512+Z513+Z514+Z516+Z517</f>
        <v>0</v>
      </c>
      <c r="AA511" s="163">
        <f t="shared" si="396"/>
        <v>0</v>
      </c>
      <c r="AB511" s="163">
        <f t="shared" si="396"/>
        <v>0</v>
      </c>
      <c r="AC511" s="163">
        <f t="shared" si="396"/>
        <v>0</v>
      </c>
      <c r="AD511" s="163"/>
      <c r="AE511" s="163">
        <f t="shared" ref="AE511:AH511" si="397">AE512+AE513+AE514+AE516+AE517</f>
        <v>273.149</v>
      </c>
      <c r="AF511" s="163">
        <f t="shared" si="397"/>
        <v>273.149</v>
      </c>
      <c r="AG511" s="163">
        <f t="shared" si="397"/>
        <v>0</v>
      </c>
      <c r="AH511" s="163">
        <f t="shared" si="397"/>
        <v>0</v>
      </c>
      <c r="AI511" s="163"/>
      <c r="AJ511" s="163">
        <f t="shared" ref="AJ511:AM511" si="398">AJ512+AJ513+AJ514+AJ516+AJ517</f>
        <v>0</v>
      </c>
      <c r="AK511" s="163">
        <f t="shared" si="398"/>
        <v>0</v>
      </c>
      <c r="AL511" s="163">
        <f t="shared" si="398"/>
        <v>0</v>
      </c>
      <c r="AM511" s="163">
        <f t="shared" si="398"/>
        <v>0</v>
      </c>
      <c r="AN511" s="163"/>
      <c r="AO511" s="163">
        <f t="shared" ref="AO511:AR511" si="399">AO512+AO513+AO514+AO516+AO517</f>
        <v>29.851009999999999</v>
      </c>
      <c r="AP511" s="163">
        <f t="shared" si="399"/>
        <v>29.851009999999999</v>
      </c>
      <c r="AQ511" s="163">
        <f t="shared" si="399"/>
        <v>0</v>
      </c>
      <c r="AR511" s="163">
        <f t="shared" si="399"/>
        <v>0</v>
      </c>
      <c r="AS511" s="163"/>
      <c r="AT511" s="163">
        <f t="shared" ref="AT511:AW511" si="400">AT512+AT513+AT514+AT516+AT517</f>
        <v>0</v>
      </c>
      <c r="AU511" s="163">
        <f t="shared" si="400"/>
        <v>0</v>
      </c>
      <c r="AV511" s="163">
        <f t="shared" si="400"/>
        <v>0</v>
      </c>
      <c r="AW511" s="163">
        <f t="shared" si="400"/>
        <v>0</v>
      </c>
      <c r="AX511" s="163"/>
      <c r="AY511" s="163">
        <f t="shared" ref="AY511:AZ511" si="401">AY512+AY513+AY514+AY516+AY517</f>
        <v>0</v>
      </c>
      <c r="AZ511" s="163">
        <f t="shared" si="401"/>
        <v>0</v>
      </c>
      <c r="BA511" s="163"/>
      <c r="BB511" s="163"/>
      <c r="BC511" s="174"/>
    </row>
    <row r="512" spans="1:55" ht="32.25" customHeight="1">
      <c r="A512" s="288"/>
      <c r="B512" s="287"/>
      <c r="C512" s="287"/>
      <c r="D512" s="148" t="s">
        <v>37</v>
      </c>
      <c r="E512" s="206">
        <f t="shared" si="390"/>
        <v>0</v>
      </c>
      <c r="F512" s="206">
        <f t="shared" si="391"/>
        <v>0</v>
      </c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63"/>
      <c r="AF512" s="163"/>
      <c r="AG512" s="163"/>
      <c r="AH512" s="163"/>
      <c r="AI512" s="163"/>
      <c r="AJ512" s="163"/>
      <c r="AK512" s="163"/>
      <c r="AL512" s="163"/>
      <c r="AM512" s="163"/>
      <c r="AN512" s="163"/>
      <c r="AO512" s="163"/>
      <c r="AP512" s="163"/>
      <c r="AQ512" s="163"/>
      <c r="AR512" s="163"/>
      <c r="AS512" s="163"/>
      <c r="AT512" s="163"/>
      <c r="AU512" s="163"/>
      <c r="AV512" s="163"/>
      <c r="AW512" s="163"/>
      <c r="AX512" s="163"/>
      <c r="AY512" s="163"/>
      <c r="AZ512" s="163"/>
      <c r="BA512" s="163"/>
      <c r="BB512" s="163"/>
      <c r="BC512" s="174"/>
    </row>
    <row r="513" spans="1:55" ht="50.25" customHeight="1">
      <c r="A513" s="288"/>
      <c r="B513" s="287"/>
      <c r="C513" s="287"/>
      <c r="D513" s="172" t="s">
        <v>2</v>
      </c>
      <c r="E513" s="206">
        <f t="shared" si="390"/>
        <v>299.97001</v>
      </c>
      <c r="F513" s="206">
        <f t="shared" si="391"/>
        <v>299.97001</v>
      </c>
      <c r="G513" s="163">
        <f t="shared" si="340"/>
        <v>100</v>
      </c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3"/>
      <c r="AB513" s="163"/>
      <c r="AC513" s="163"/>
      <c r="AD513" s="163"/>
      <c r="AE513" s="163">
        <v>270.41750999999999</v>
      </c>
      <c r="AF513" s="163">
        <v>270.41750999999999</v>
      </c>
      <c r="AG513" s="163"/>
      <c r="AH513" s="163"/>
      <c r="AI513" s="163"/>
      <c r="AJ513" s="163"/>
      <c r="AK513" s="163"/>
      <c r="AL513" s="163"/>
      <c r="AM513" s="163"/>
      <c r="AN513" s="163"/>
      <c r="AO513" s="163">
        <v>29.552499999999998</v>
      </c>
      <c r="AP513" s="163">
        <v>29.552499999999998</v>
      </c>
      <c r="AQ513" s="163"/>
      <c r="AR513" s="163"/>
      <c r="AS513" s="163"/>
      <c r="AT513" s="163"/>
      <c r="AU513" s="163"/>
      <c r="AV513" s="163"/>
      <c r="AW513" s="163"/>
      <c r="AX513" s="163"/>
      <c r="AY513" s="163"/>
      <c r="AZ513" s="163"/>
      <c r="BA513" s="163"/>
      <c r="BB513" s="163"/>
      <c r="BC513" s="174"/>
    </row>
    <row r="514" spans="1:55" ht="22.5" customHeight="1">
      <c r="A514" s="288"/>
      <c r="B514" s="287"/>
      <c r="C514" s="287"/>
      <c r="D514" s="224" t="s">
        <v>268</v>
      </c>
      <c r="E514" s="239">
        <f>H514+K514+N514+Q514+T514+W514+Z514+AE514+AJ514+AO514+AT514+AY514</f>
        <v>3.03</v>
      </c>
      <c r="F514" s="239">
        <f t="shared" si="391"/>
        <v>3.03</v>
      </c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3"/>
      <c r="AB514" s="163"/>
      <c r="AC514" s="163"/>
      <c r="AD514" s="163"/>
      <c r="AE514" s="163">
        <v>2.73149</v>
      </c>
      <c r="AF514" s="163">
        <v>2.73149</v>
      </c>
      <c r="AG514" s="163"/>
      <c r="AH514" s="163"/>
      <c r="AI514" s="163"/>
      <c r="AJ514" s="163"/>
      <c r="AK514" s="163"/>
      <c r="AL514" s="163"/>
      <c r="AM514" s="163"/>
      <c r="AN514" s="163"/>
      <c r="AO514" s="163">
        <f>3.03-2.73149</f>
        <v>0.29850999999999983</v>
      </c>
      <c r="AP514" s="163">
        <f>3.03-2.73149</f>
        <v>0.29850999999999983</v>
      </c>
      <c r="AQ514" s="163"/>
      <c r="AR514" s="163"/>
      <c r="AS514" s="163"/>
      <c r="AT514" s="163"/>
      <c r="AU514" s="163"/>
      <c r="AV514" s="163"/>
      <c r="AW514" s="163"/>
      <c r="AX514" s="163"/>
      <c r="AY514" s="163"/>
      <c r="AZ514" s="163"/>
      <c r="BA514" s="163"/>
      <c r="BB514" s="163"/>
      <c r="BC514" s="174"/>
    </row>
    <row r="515" spans="1:55" ht="82.5" customHeight="1">
      <c r="A515" s="288"/>
      <c r="B515" s="287"/>
      <c r="C515" s="287"/>
      <c r="D515" s="224" t="s">
        <v>274</v>
      </c>
      <c r="E515" s="199">
        <f t="shared" ref="E515:E520" si="402">H515+K515+N515+Q515+T515+W515+Z515+AE515+AJ515+AO515+AT515+AY515</f>
        <v>0</v>
      </c>
      <c r="F515" s="206">
        <f t="shared" si="391"/>
        <v>0</v>
      </c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  <c r="AA515" s="163"/>
      <c r="AB515" s="163"/>
      <c r="AC515" s="163"/>
      <c r="AD515" s="163"/>
      <c r="AE515" s="163"/>
      <c r="AF515" s="163"/>
      <c r="AG515" s="163"/>
      <c r="AH515" s="163"/>
      <c r="AI515" s="163"/>
      <c r="AJ515" s="163"/>
      <c r="AK515" s="163"/>
      <c r="AL515" s="163"/>
      <c r="AM515" s="163"/>
      <c r="AN515" s="163"/>
      <c r="AO515" s="163"/>
      <c r="AP515" s="163"/>
      <c r="AQ515" s="163"/>
      <c r="AR515" s="163"/>
      <c r="AS515" s="163"/>
      <c r="AT515" s="163"/>
      <c r="AU515" s="163"/>
      <c r="AV515" s="163"/>
      <c r="AW515" s="163"/>
      <c r="AX515" s="163"/>
      <c r="AY515" s="163"/>
      <c r="AZ515" s="163"/>
      <c r="BA515" s="163"/>
      <c r="BB515" s="163"/>
      <c r="BC515" s="174"/>
    </row>
    <row r="516" spans="1:55" ht="22.5" customHeight="1">
      <c r="A516" s="288"/>
      <c r="B516" s="287"/>
      <c r="C516" s="287"/>
      <c r="D516" s="224" t="s">
        <v>269</v>
      </c>
      <c r="E516" s="199">
        <f t="shared" si="402"/>
        <v>0</v>
      </c>
      <c r="F516" s="206">
        <f t="shared" si="391"/>
        <v>0</v>
      </c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  <c r="AA516" s="163"/>
      <c r="AB516" s="163"/>
      <c r="AC516" s="163"/>
      <c r="AD516" s="163"/>
      <c r="AE516" s="163"/>
      <c r="AF516" s="163"/>
      <c r="AG516" s="163"/>
      <c r="AH516" s="163"/>
      <c r="AI516" s="163"/>
      <c r="AJ516" s="163"/>
      <c r="AK516" s="163"/>
      <c r="AL516" s="163"/>
      <c r="AM516" s="163"/>
      <c r="AN516" s="163"/>
      <c r="AO516" s="163"/>
      <c r="AP516" s="163"/>
      <c r="AQ516" s="163"/>
      <c r="AR516" s="163"/>
      <c r="AS516" s="163"/>
      <c r="AT516" s="163"/>
      <c r="AU516" s="163"/>
      <c r="AV516" s="163"/>
      <c r="AW516" s="163"/>
      <c r="AX516" s="163"/>
      <c r="AY516" s="163"/>
      <c r="AZ516" s="163"/>
      <c r="BA516" s="163"/>
      <c r="BB516" s="163"/>
      <c r="BC516" s="174"/>
    </row>
    <row r="517" spans="1:55" ht="31.2">
      <c r="A517" s="288"/>
      <c r="B517" s="287"/>
      <c r="C517" s="287"/>
      <c r="D517" s="228" t="s">
        <v>43</v>
      </c>
      <c r="E517" s="199">
        <f t="shared" si="402"/>
        <v>0</v>
      </c>
      <c r="F517" s="206">
        <f t="shared" si="391"/>
        <v>0</v>
      </c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  <c r="AA517" s="163"/>
      <c r="AB517" s="163"/>
      <c r="AC517" s="163"/>
      <c r="AD517" s="163"/>
      <c r="AE517" s="163"/>
      <c r="AF517" s="163"/>
      <c r="AG517" s="163"/>
      <c r="AH517" s="163"/>
      <c r="AI517" s="163"/>
      <c r="AJ517" s="163"/>
      <c r="AK517" s="163"/>
      <c r="AL517" s="163"/>
      <c r="AM517" s="163"/>
      <c r="AN517" s="163"/>
      <c r="AO517" s="163"/>
      <c r="AP517" s="163"/>
      <c r="AQ517" s="163"/>
      <c r="AR517" s="163"/>
      <c r="AS517" s="163"/>
      <c r="AT517" s="163"/>
      <c r="AU517" s="163"/>
      <c r="AV517" s="163"/>
      <c r="AW517" s="163"/>
      <c r="AX517" s="163"/>
      <c r="AY517" s="163"/>
      <c r="AZ517" s="163"/>
      <c r="BA517" s="163"/>
      <c r="BB517" s="163"/>
      <c r="BC517" s="174"/>
    </row>
    <row r="518" spans="1:55" ht="22.5" customHeight="1">
      <c r="A518" s="288" t="s">
        <v>501</v>
      </c>
      <c r="B518" s="287" t="s">
        <v>502</v>
      </c>
      <c r="C518" s="287" t="s">
        <v>298</v>
      </c>
      <c r="D518" s="150" t="s">
        <v>41</v>
      </c>
      <c r="E518" s="206">
        <f t="shared" si="402"/>
        <v>97.812200000000004</v>
      </c>
      <c r="F518" s="206">
        <f t="shared" ref="F518:F524" si="403">I518+L518+O518+R518+U518+X518+AA518+AF518+AK518+AP518+AU518+AZ518</f>
        <v>97.78004</v>
      </c>
      <c r="G518" s="163">
        <f t="shared" ref="G518" si="404">F518*100/E518</f>
        <v>99.967120665929201</v>
      </c>
      <c r="H518" s="163">
        <f>H520</f>
        <v>0</v>
      </c>
      <c r="I518" s="163"/>
      <c r="J518" s="163"/>
      <c r="K518" s="163"/>
      <c r="L518" s="163"/>
      <c r="M518" s="163"/>
      <c r="N518" s="163">
        <f>N519+N520+N521+N523+N524</f>
        <v>0</v>
      </c>
      <c r="O518" s="163">
        <f t="shared" ref="O518" si="405">O519+O520+O521+O523+O524</f>
        <v>0</v>
      </c>
      <c r="P518" s="163"/>
      <c r="Q518" s="163">
        <f t="shared" ref="Q518:R518" si="406">Q519+Q520+Q521+Q523+Q524</f>
        <v>0</v>
      </c>
      <c r="R518" s="163">
        <f t="shared" si="406"/>
        <v>0</v>
      </c>
      <c r="S518" s="163"/>
      <c r="T518" s="163">
        <f t="shared" ref="T518:U518" si="407">T519+T520+T521+T523+T524</f>
        <v>0</v>
      </c>
      <c r="U518" s="163">
        <f t="shared" si="407"/>
        <v>0</v>
      </c>
      <c r="V518" s="163"/>
      <c r="W518" s="163">
        <f t="shared" ref="W518:X518" si="408">W519+W520+W521+W523+W524</f>
        <v>97.78004</v>
      </c>
      <c r="X518" s="163">
        <f t="shared" si="408"/>
        <v>97.78004</v>
      </c>
      <c r="Y518" s="163"/>
      <c r="Z518" s="163">
        <f t="shared" ref="Z518:AC518" si="409">Z519+Z520+Z521+Z523+Z524</f>
        <v>3.2159999999999966E-2</v>
      </c>
      <c r="AA518" s="163">
        <f t="shared" si="409"/>
        <v>0</v>
      </c>
      <c r="AB518" s="163">
        <f t="shared" si="409"/>
        <v>0</v>
      </c>
      <c r="AC518" s="163">
        <f t="shared" si="409"/>
        <v>0</v>
      </c>
      <c r="AD518" s="163"/>
      <c r="AE518" s="163">
        <f t="shared" ref="AE518:AH518" si="410">AE519+AE520+AE521+AE523+AE524</f>
        <v>0</v>
      </c>
      <c r="AF518" s="163">
        <f t="shared" si="410"/>
        <v>0</v>
      </c>
      <c r="AG518" s="163">
        <f t="shared" si="410"/>
        <v>0</v>
      </c>
      <c r="AH518" s="163">
        <f t="shared" si="410"/>
        <v>0</v>
      </c>
      <c r="AI518" s="163"/>
      <c r="AJ518" s="163">
        <f t="shared" ref="AJ518:AM518" si="411">AJ519+AJ520+AJ521+AJ523+AJ524</f>
        <v>0</v>
      </c>
      <c r="AK518" s="163">
        <f t="shared" si="411"/>
        <v>0</v>
      </c>
      <c r="AL518" s="163">
        <f t="shared" si="411"/>
        <v>0</v>
      </c>
      <c r="AM518" s="163">
        <f t="shared" si="411"/>
        <v>0</v>
      </c>
      <c r="AN518" s="163"/>
      <c r="AO518" s="163">
        <f t="shared" ref="AO518:AR518" si="412">AO519+AO520+AO521+AO523+AO524</f>
        <v>0</v>
      </c>
      <c r="AP518" s="163">
        <f t="shared" si="412"/>
        <v>0</v>
      </c>
      <c r="AQ518" s="163">
        <f t="shared" si="412"/>
        <v>0</v>
      </c>
      <c r="AR518" s="163">
        <f t="shared" si="412"/>
        <v>0</v>
      </c>
      <c r="AS518" s="163"/>
      <c r="AT518" s="163">
        <f t="shared" ref="AT518:AW518" si="413">AT519+AT520+AT521+AT523+AT524</f>
        <v>0</v>
      </c>
      <c r="AU518" s="163">
        <f t="shared" si="413"/>
        <v>0</v>
      </c>
      <c r="AV518" s="163">
        <f t="shared" si="413"/>
        <v>0</v>
      </c>
      <c r="AW518" s="163">
        <f t="shared" si="413"/>
        <v>0</v>
      </c>
      <c r="AX518" s="163"/>
      <c r="AY518" s="163">
        <f t="shared" ref="AY518:AZ518" si="414">AY519+AY520+AY521+AY523+AY524</f>
        <v>0</v>
      </c>
      <c r="AZ518" s="163">
        <f t="shared" si="414"/>
        <v>0</v>
      </c>
      <c r="BA518" s="163"/>
      <c r="BB518" s="163"/>
      <c r="BC518" s="202"/>
    </row>
    <row r="519" spans="1:55" ht="32.25" customHeight="1">
      <c r="A519" s="288"/>
      <c r="B519" s="287"/>
      <c r="C519" s="287"/>
      <c r="D519" s="148" t="s">
        <v>37</v>
      </c>
      <c r="E519" s="206">
        <f t="shared" si="402"/>
        <v>0</v>
      </c>
      <c r="F519" s="206">
        <f t="shared" si="403"/>
        <v>0</v>
      </c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  <c r="AA519" s="163"/>
      <c r="AB519" s="163"/>
      <c r="AC519" s="163"/>
      <c r="AD519" s="163"/>
      <c r="AE519" s="163"/>
      <c r="AF519" s="163"/>
      <c r="AG519" s="163"/>
      <c r="AH519" s="163"/>
      <c r="AI519" s="163"/>
      <c r="AJ519" s="163"/>
      <c r="AK519" s="163"/>
      <c r="AL519" s="163"/>
      <c r="AM519" s="163"/>
      <c r="AN519" s="163"/>
      <c r="AO519" s="163"/>
      <c r="AP519" s="163"/>
      <c r="AQ519" s="163"/>
      <c r="AR519" s="163"/>
      <c r="AS519" s="163"/>
      <c r="AT519" s="163"/>
      <c r="AU519" s="163"/>
      <c r="AV519" s="163"/>
      <c r="AW519" s="163"/>
      <c r="AX519" s="163"/>
      <c r="AY519" s="163"/>
      <c r="AZ519" s="163"/>
      <c r="BA519" s="163"/>
      <c r="BB519" s="163"/>
      <c r="BC519" s="202"/>
    </row>
    <row r="520" spans="1:55" ht="50.25" customHeight="1">
      <c r="A520" s="288"/>
      <c r="B520" s="287"/>
      <c r="C520" s="287"/>
      <c r="D520" s="172" t="s">
        <v>2</v>
      </c>
      <c r="E520" s="206">
        <f t="shared" si="402"/>
        <v>96.802199999999999</v>
      </c>
      <c r="F520" s="206">
        <f t="shared" si="403"/>
        <v>96.802199999999999</v>
      </c>
      <c r="G520" s="163">
        <f t="shared" ref="G520" si="415">F520*100/E520</f>
        <v>100</v>
      </c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>
        <v>96.802199999999999</v>
      </c>
      <c r="X520" s="163">
        <v>96.802199999999999</v>
      </c>
      <c r="Y520" s="163"/>
      <c r="Z520" s="163"/>
      <c r="AA520" s="163"/>
      <c r="AB520" s="163"/>
      <c r="AC520" s="163"/>
      <c r="AD520" s="163"/>
      <c r="AE520" s="163"/>
      <c r="AF520" s="163"/>
      <c r="AG520" s="163"/>
      <c r="AH520" s="163"/>
      <c r="AI520" s="163"/>
      <c r="AJ520" s="163"/>
      <c r="AK520" s="163"/>
      <c r="AL520" s="163"/>
      <c r="AM520" s="163"/>
      <c r="AN520" s="163"/>
      <c r="AO520" s="163"/>
      <c r="AP520" s="163"/>
      <c r="AQ520" s="163"/>
      <c r="AR520" s="163"/>
      <c r="AS520" s="163"/>
      <c r="AT520" s="163"/>
      <c r="AU520" s="163"/>
      <c r="AV520" s="163"/>
      <c r="AW520" s="163"/>
      <c r="AX520" s="163"/>
      <c r="AY520" s="163"/>
      <c r="AZ520" s="163"/>
      <c r="BA520" s="163"/>
      <c r="BB520" s="163"/>
      <c r="BC520" s="202"/>
    </row>
    <row r="521" spans="1:55" ht="22.5" customHeight="1">
      <c r="A521" s="288"/>
      <c r="B521" s="287"/>
      <c r="C521" s="287"/>
      <c r="D521" s="224" t="s">
        <v>268</v>
      </c>
      <c r="E521" s="206">
        <f>H521+K521+N521+Q521+T521+W521+Z521+AE521+AJ521+AO521+AT521+AY521</f>
        <v>1.01</v>
      </c>
      <c r="F521" s="206">
        <f t="shared" si="403"/>
        <v>0.97784000000000004</v>
      </c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>
        <v>0.97784000000000004</v>
      </c>
      <c r="X521" s="163">
        <v>0.97784000000000004</v>
      </c>
      <c r="Y521" s="163"/>
      <c r="Z521" s="163">
        <f>1.01-0.97784</f>
        <v>3.2159999999999966E-2</v>
      </c>
      <c r="AA521" s="163"/>
      <c r="AB521" s="163"/>
      <c r="AC521" s="163"/>
      <c r="AD521" s="163"/>
      <c r="AE521" s="163"/>
      <c r="AF521" s="163"/>
      <c r="AG521" s="163"/>
      <c r="AH521" s="163"/>
      <c r="AI521" s="163"/>
      <c r="AJ521" s="163"/>
      <c r="AK521" s="163"/>
      <c r="AL521" s="163"/>
      <c r="AM521" s="163"/>
      <c r="AN521" s="163"/>
      <c r="AO521" s="163"/>
      <c r="AP521" s="163"/>
      <c r="AQ521" s="163"/>
      <c r="AR521" s="163"/>
      <c r="AS521" s="163"/>
      <c r="AT521" s="163"/>
      <c r="AU521" s="163"/>
      <c r="AV521" s="163"/>
      <c r="AW521" s="163"/>
      <c r="AX521" s="163"/>
      <c r="AY521" s="163"/>
      <c r="AZ521" s="163"/>
      <c r="BA521" s="163"/>
      <c r="BB521" s="163"/>
      <c r="BC521" s="202"/>
    </row>
    <row r="522" spans="1:55" ht="82.5" customHeight="1">
      <c r="A522" s="288"/>
      <c r="B522" s="287"/>
      <c r="C522" s="287"/>
      <c r="D522" s="224" t="s">
        <v>274</v>
      </c>
      <c r="E522" s="206">
        <f t="shared" ref="E522:E527" si="416">H522+K522+N522+Q522+T522+W522+Z522+AE522+AJ522+AO522+AT522+AY522</f>
        <v>0</v>
      </c>
      <c r="F522" s="206">
        <f t="shared" si="403"/>
        <v>0</v>
      </c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  <c r="AA522" s="163"/>
      <c r="AB522" s="163"/>
      <c r="AC522" s="163"/>
      <c r="AD522" s="163"/>
      <c r="AE522" s="163"/>
      <c r="AF522" s="163"/>
      <c r="AG522" s="163"/>
      <c r="AH522" s="163"/>
      <c r="AI522" s="163"/>
      <c r="AJ522" s="163"/>
      <c r="AK522" s="163"/>
      <c r="AL522" s="163"/>
      <c r="AM522" s="163"/>
      <c r="AN522" s="163"/>
      <c r="AO522" s="163"/>
      <c r="AP522" s="163"/>
      <c r="AQ522" s="163"/>
      <c r="AR522" s="163"/>
      <c r="AS522" s="163"/>
      <c r="AT522" s="163"/>
      <c r="AU522" s="163"/>
      <c r="AV522" s="163"/>
      <c r="AW522" s="163"/>
      <c r="AX522" s="163"/>
      <c r="AY522" s="163"/>
      <c r="AZ522" s="163"/>
      <c r="BA522" s="163"/>
      <c r="BB522" s="163"/>
      <c r="BC522" s="202"/>
    </row>
    <row r="523" spans="1:55" ht="22.5" customHeight="1">
      <c r="A523" s="288"/>
      <c r="B523" s="287"/>
      <c r="C523" s="287"/>
      <c r="D523" s="224" t="s">
        <v>269</v>
      </c>
      <c r="E523" s="200">
        <f t="shared" si="416"/>
        <v>0</v>
      </c>
      <c r="F523" s="200">
        <f t="shared" si="403"/>
        <v>0</v>
      </c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  <c r="AA523" s="163"/>
      <c r="AB523" s="163"/>
      <c r="AC523" s="163"/>
      <c r="AD523" s="163"/>
      <c r="AE523" s="163"/>
      <c r="AF523" s="163"/>
      <c r="AG523" s="163"/>
      <c r="AH523" s="163"/>
      <c r="AI523" s="163"/>
      <c r="AJ523" s="163"/>
      <c r="AK523" s="163"/>
      <c r="AL523" s="163"/>
      <c r="AM523" s="163"/>
      <c r="AN523" s="163"/>
      <c r="AO523" s="163"/>
      <c r="AP523" s="163"/>
      <c r="AQ523" s="163"/>
      <c r="AR523" s="163"/>
      <c r="AS523" s="163"/>
      <c r="AT523" s="163"/>
      <c r="AU523" s="163"/>
      <c r="AV523" s="163"/>
      <c r="AW523" s="163"/>
      <c r="AX523" s="163"/>
      <c r="AY523" s="163"/>
      <c r="AZ523" s="163"/>
      <c r="BA523" s="163"/>
      <c r="BB523" s="163"/>
      <c r="BC523" s="202"/>
    </row>
    <row r="524" spans="1:55" ht="31.2">
      <c r="A524" s="288"/>
      <c r="B524" s="287"/>
      <c r="C524" s="287"/>
      <c r="D524" s="228" t="s">
        <v>43</v>
      </c>
      <c r="E524" s="200">
        <f t="shared" si="416"/>
        <v>0</v>
      </c>
      <c r="F524" s="199">
        <f t="shared" si="403"/>
        <v>0</v>
      </c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  <c r="AA524" s="163"/>
      <c r="AB524" s="163"/>
      <c r="AC524" s="163"/>
      <c r="AD524" s="163"/>
      <c r="AE524" s="163"/>
      <c r="AF524" s="163"/>
      <c r="AG524" s="163"/>
      <c r="AH524" s="163"/>
      <c r="AI524" s="163"/>
      <c r="AJ524" s="163"/>
      <c r="AK524" s="163"/>
      <c r="AL524" s="163"/>
      <c r="AM524" s="163"/>
      <c r="AN524" s="163"/>
      <c r="AO524" s="163"/>
      <c r="AP524" s="163"/>
      <c r="AQ524" s="163"/>
      <c r="AR524" s="163"/>
      <c r="AS524" s="163"/>
      <c r="AT524" s="163"/>
      <c r="AU524" s="163"/>
      <c r="AV524" s="163"/>
      <c r="AW524" s="163"/>
      <c r="AX524" s="163"/>
      <c r="AY524" s="163"/>
      <c r="AZ524" s="163"/>
      <c r="BA524" s="163"/>
      <c r="BB524" s="163"/>
      <c r="BC524" s="202"/>
    </row>
    <row r="525" spans="1:55" ht="22.5" hidden="1" customHeight="1">
      <c r="A525" s="288" t="s">
        <v>503</v>
      </c>
      <c r="B525" s="287" t="s">
        <v>504</v>
      </c>
      <c r="C525" s="287" t="s">
        <v>298</v>
      </c>
      <c r="D525" s="150" t="s">
        <v>41</v>
      </c>
      <c r="E525" s="206">
        <f t="shared" si="416"/>
        <v>0</v>
      </c>
      <c r="F525" s="206">
        <f t="shared" ref="F525:F531" si="417">I525+L525+O525+R525+U525+X525+AA525+AF525+AK525+AP525+AU525+AZ525</f>
        <v>0</v>
      </c>
      <c r="G525" s="163" t="e">
        <f t="shared" ref="G525" si="418">F525*100/E525</f>
        <v>#DIV/0!</v>
      </c>
      <c r="H525" s="163">
        <f>H527</f>
        <v>0</v>
      </c>
      <c r="I525" s="163"/>
      <c r="J525" s="163"/>
      <c r="K525" s="163"/>
      <c r="L525" s="163"/>
      <c r="M525" s="163"/>
      <c r="N525" s="163">
        <f>N526+N527+N528+N530+N531</f>
        <v>0</v>
      </c>
      <c r="O525" s="163">
        <f t="shared" ref="O525" si="419">O526+O527+O528+O530+O531</f>
        <v>0</v>
      </c>
      <c r="P525" s="163"/>
      <c r="Q525" s="163">
        <f t="shared" ref="Q525:R525" si="420">Q526+Q527+Q528+Q530+Q531</f>
        <v>0</v>
      </c>
      <c r="R525" s="163">
        <f t="shared" si="420"/>
        <v>0</v>
      </c>
      <c r="S525" s="163"/>
      <c r="T525" s="163">
        <f t="shared" ref="T525:U525" si="421">T526+T527+T528+T530+T531</f>
        <v>0</v>
      </c>
      <c r="U525" s="163">
        <f t="shared" si="421"/>
        <v>0</v>
      </c>
      <c r="V525" s="163"/>
      <c r="W525" s="163">
        <f t="shared" ref="W525:X525" si="422">W526+W527+W528+W530+W531</f>
        <v>0</v>
      </c>
      <c r="X525" s="163">
        <f t="shared" si="422"/>
        <v>0</v>
      </c>
      <c r="Y525" s="163"/>
      <c r="Z525" s="163">
        <f t="shared" ref="Z525:AC525" si="423">Z526+Z527+Z528+Z530+Z531</f>
        <v>0</v>
      </c>
      <c r="AA525" s="163">
        <f t="shared" si="423"/>
        <v>0</v>
      </c>
      <c r="AB525" s="163">
        <f t="shared" si="423"/>
        <v>0</v>
      </c>
      <c r="AC525" s="163">
        <f t="shared" si="423"/>
        <v>0</v>
      </c>
      <c r="AD525" s="163"/>
      <c r="AE525" s="163">
        <f t="shared" ref="AE525:AH525" si="424">AE526+AE527+AE528+AE530+AE531</f>
        <v>0</v>
      </c>
      <c r="AF525" s="163">
        <f t="shared" si="424"/>
        <v>0</v>
      </c>
      <c r="AG525" s="163">
        <f t="shared" si="424"/>
        <v>0</v>
      </c>
      <c r="AH525" s="163">
        <f t="shared" si="424"/>
        <v>0</v>
      </c>
      <c r="AI525" s="163"/>
      <c r="AJ525" s="163">
        <f t="shared" ref="AJ525:AM525" si="425">AJ526+AJ527+AJ528+AJ530+AJ531</f>
        <v>0</v>
      </c>
      <c r="AK525" s="163">
        <f t="shared" si="425"/>
        <v>0</v>
      </c>
      <c r="AL525" s="163">
        <f t="shared" si="425"/>
        <v>0</v>
      </c>
      <c r="AM525" s="163">
        <f t="shared" si="425"/>
        <v>0</v>
      </c>
      <c r="AN525" s="163"/>
      <c r="AO525" s="163">
        <f t="shared" ref="AO525:AR525" si="426">AO526+AO527+AO528+AO530+AO531</f>
        <v>0</v>
      </c>
      <c r="AP525" s="163">
        <f t="shared" si="426"/>
        <v>0</v>
      </c>
      <c r="AQ525" s="163">
        <f t="shared" si="426"/>
        <v>0</v>
      </c>
      <c r="AR525" s="163">
        <f t="shared" si="426"/>
        <v>0</v>
      </c>
      <c r="AS525" s="163"/>
      <c r="AT525" s="163">
        <f t="shared" ref="AT525:AW525" si="427">AT526+AT527+AT528+AT530+AT531</f>
        <v>0</v>
      </c>
      <c r="AU525" s="163">
        <f t="shared" si="427"/>
        <v>0</v>
      </c>
      <c r="AV525" s="163">
        <f t="shared" si="427"/>
        <v>0</v>
      </c>
      <c r="AW525" s="163">
        <f t="shared" si="427"/>
        <v>0</v>
      </c>
      <c r="AX525" s="163"/>
      <c r="AY525" s="163">
        <f t="shared" ref="AY525:AZ525" si="428">AY526+AY527+AY528+AY530+AY531</f>
        <v>0</v>
      </c>
      <c r="AZ525" s="163">
        <f t="shared" si="428"/>
        <v>0</v>
      </c>
      <c r="BA525" s="163"/>
      <c r="BB525" s="163"/>
      <c r="BC525" s="216"/>
    </row>
    <row r="526" spans="1:55" ht="32.25" hidden="1" customHeight="1">
      <c r="A526" s="288"/>
      <c r="B526" s="287"/>
      <c r="C526" s="287"/>
      <c r="D526" s="148" t="s">
        <v>37</v>
      </c>
      <c r="E526" s="206">
        <f t="shared" si="416"/>
        <v>0</v>
      </c>
      <c r="F526" s="206">
        <f t="shared" si="417"/>
        <v>0</v>
      </c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  <c r="AA526" s="163"/>
      <c r="AB526" s="163"/>
      <c r="AC526" s="163"/>
      <c r="AD526" s="163"/>
      <c r="AE526" s="163"/>
      <c r="AF526" s="163"/>
      <c r="AG526" s="163"/>
      <c r="AH526" s="163"/>
      <c r="AI526" s="163"/>
      <c r="AJ526" s="163"/>
      <c r="AK526" s="163"/>
      <c r="AL526" s="163"/>
      <c r="AM526" s="163"/>
      <c r="AN526" s="163"/>
      <c r="AO526" s="163"/>
      <c r="AP526" s="163"/>
      <c r="AQ526" s="163"/>
      <c r="AR526" s="163"/>
      <c r="AS526" s="163"/>
      <c r="AT526" s="163"/>
      <c r="AU526" s="163"/>
      <c r="AV526" s="163"/>
      <c r="AW526" s="163"/>
      <c r="AX526" s="163"/>
      <c r="AY526" s="163"/>
      <c r="AZ526" s="163"/>
      <c r="BA526" s="163"/>
      <c r="BB526" s="163"/>
      <c r="BC526" s="216"/>
    </row>
    <row r="527" spans="1:55" ht="50.25" hidden="1" customHeight="1">
      <c r="A527" s="288"/>
      <c r="B527" s="287"/>
      <c r="C527" s="287"/>
      <c r="D527" s="172" t="s">
        <v>2</v>
      </c>
      <c r="E527" s="206">
        <f t="shared" si="416"/>
        <v>0</v>
      </c>
      <c r="F527" s="206">
        <f t="shared" si="417"/>
        <v>0</v>
      </c>
      <c r="G527" s="163" t="e">
        <f t="shared" ref="G527" si="429">F527*100/E527</f>
        <v>#DIV/0!</v>
      </c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  <c r="AA527" s="163"/>
      <c r="AB527" s="163"/>
      <c r="AC527" s="163"/>
      <c r="AD527" s="163"/>
      <c r="AE527" s="163"/>
      <c r="AF527" s="163"/>
      <c r="AG527" s="163"/>
      <c r="AH527" s="163"/>
      <c r="AI527" s="163"/>
      <c r="AJ527" s="163"/>
      <c r="AK527" s="163"/>
      <c r="AL527" s="163"/>
      <c r="AM527" s="163"/>
      <c r="AN527" s="163"/>
      <c r="AO527" s="163"/>
      <c r="AP527" s="163"/>
      <c r="AQ527" s="163"/>
      <c r="AR527" s="163"/>
      <c r="AS527" s="163"/>
      <c r="AT527" s="163"/>
      <c r="AU527" s="163"/>
      <c r="AV527" s="163"/>
      <c r="AW527" s="163"/>
      <c r="AX527" s="163"/>
      <c r="AY527" s="163"/>
      <c r="AZ527" s="163"/>
      <c r="BA527" s="163"/>
      <c r="BB527" s="163"/>
      <c r="BC527" s="216"/>
    </row>
    <row r="528" spans="1:55" ht="22.5" hidden="1" customHeight="1">
      <c r="A528" s="288"/>
      <c r="B528" s="287"/>
      <c r="C528" s="287"/>
      <c r="D528" s="224" t="s">
        <v>268</v>
      </c>
      <c r="E528" s="206">
        <f>H528+K528+N528+Q528+T528+W528+Z528+AE528+AJ528+AO528+AT528+AY528</f>
        <v>0</v>
      </c>
      <c r="F528" s="206">
        <f t="shared" si="417"/>
        <v>0</v>
      </c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  <c r="AA528" s="163"/>
      <c r="AB528" s="163"/>
      <c r="AC528" s="163"/>
      <c r="AD528" s="163"/>
      <c r="AE528" s="163"/>
      <c r="AF528" s="163"/>
      <c r="AG528" s="163"/>
      <c r="AH528" s="163"/>
      <c r="AI528" s="163"/>
      <c r="AJ528" s="163"/>
      <c r="AK528" s="163"/>
      <c r="AL528" s="163"/>
      <c r="AM528" s="163"/>
      <c r="AN528" s="163"/>
      <c r="AO528" s="163"/>
      <c r="AP528" s="163"/>
      <c r="AQ528" s="163"/>
      <c r="AR528" s="163"/>
      <c r="AS528" s="163"/>
      <c r="AT528" s="163"/>
      <c r="AU528" s="163"/>
      <c r="AV528" s="163"/>
      <c r="AW528" s="163"/>
      <c r="AX528" s="163"/>
      <c r="AY528" s="163"/>
      <c r="AZ528" s="163"/>
      <c r="BA528" s="163"/>
      <c r="BB528" s="163"/>
      <c r="BC528" s="216"/>
    </row>
    <row r="529" spans="1:55" ht="82.5" hidden="1" customHeight="1">
      <c r="A529" s="288"/>
      <c r="B529" s="287"/>
      <c r="C529" s="287"/>
      <c r="D529" s="224" t="s">
        <v>274</v>
      </c>
      <c r="E529" s="206">
        <f t="shared" ref="E529:E531" si="430">H529+K529+N529+Q529+T529+W529+Z529+AE529+AJ529+AO529+AT529+AY529</f>
        <v>0</v>
      </c>
      <c r="F529" s="206">
        <f t="shared" si="417"/>
        <v>0</v>
      </c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  <c r="AA529" s="163"/>
      <c r="AB529" s="163"/>
      <c r="AC529" s="163"/>
      <c r="AD529" s="163"/>
      <c r="AE529" s="163"/>
      <c r="AF529" s="163"/>
      <c r="AG529" s="163"/>
      <c r="AH529" s="163"/>
      <c r="AI529" s="163"/>
      <c r="AJ529" s="163"/>
      <c r="AK529" s="163"/>
      <c r="AL529" s="163"/>
      <c r="AM529" s="163"/>
      <c r="AN529" s="163"/>
      <c r="AO529" s="163"/>
      <c r="AP529" s="163"/>
      <c r="AQ529" s="163"/>
      <c r="AR529" s="163"/>
      <c r="AS529" s="163"/>
      <c r="AT529" s="163"/>
      <c r="AU529" s="163"/>
      <c r="AV529" s="163"/>
      <c r="AW529" s="163"/>
      <c r="AX529" s="163"/>
      <c r="AY529" s="163"/>
      <c r="AZ529" s="163"/>
      <c r="BA529" s="163"/>
      <c r="BB529" s="163"/>
      <c r="BC529" s="216"/>
    </row>
    <row r="530" spans="1:55" ht="22.5" hidden="1" customHeight="1">
      <c r="A530" s="288"/>
      <c r="B530" s="287"/>
      <c r="C530" s="287"/>
      <c r="D530" s="224" t="s">
        <v>269</v>
      </c>
      <c r="E530" s="200">
        <f t="shared" si="430"/>
        <v>0</v>
      </c>
      <c r="F530" s="200">
        <f t="shared" si="417"/>
        <v>0</v>
      </c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  <c r="AA530" s="163"/>
      <c r="AB530" s="163"/>
      <c r="AC530" s="163"/>
      <c r="AD530" s="163"/>
      <c r="AE530" s="163"/>
      <c r="AF530" s="163"/>
      <c r="AG530" s="163"/>
      <c r="AH530" s="163"/>
      <c r="AI530" s="163"/>
      <c r="AJ530" s="163"/>
      <c r="AK530" s="163"/>
      <c r="AL530" s="163"/>
      <c r="AM530" s="163"/>
      <c r="AN530" s="163"/>
      <c r="AO530" s="163"/>
      <c r="AP530" s="163"/>
      <c r="AQ530" s="163"/>
      <c r="AR530" s="163"/>
      <c r="AS530" s="163"/>
      <c r="AT530" s="163"/>
      <c r="AU530" s="163"/>
      <c r="AV530" s="163"/>
      <c r="AW530" s="163"/>
      <c r="AX530" s="163"/>
      <c r="AY530" s="163"/>
      <c r="AZ530" s="163"/>
      <c r="BA530" s="163"/>
      <c r="BB530" s="163"/>
      <c r="BC530" s="216"/>
    </row>
    <row r="531" spans="1:55" ht="31.2" hidden="1">
      <c r="A531" s="288"/>
      <c r="B531" s="287"/>
      <c r="C531" s="287"/>
      <c r="D531" s="228" t="s">
        <v>43</v>
      </c>
      <c r="E531" s="200">
        <f t="shared" si="430"/>
        <v>0</v>
      </c>
      <c r="F531" s="199">
        <f t="shared" si="417"/>
        <v>0</v>
      </c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  <c r="AA531" s="163"/>
      <c r="AB531" s="163"/>
      <c r="AC531" s="163"/>
      <c r="AD531" s="163"/>
      <c r="AE531" s="163"/>
      <c r="AF531" s="163"/>
      <c r="AG531" s="163"/>
      <c r="AH531" s="163"/>
      <c r="AI531" s="163"/>
      <c r="AJ531" s="163"/>
      <c r="AK531" s="163"/>
      <c r="AL531" s="163"/>
      <c r="AM531" s="163"/>
      <c r="AN531" s="163"/>
      <c r="AO531" s="163"/>
      <c r="AP531" s="163"/>
      <c r="AQ531" s="163"/>
      <c r="AR531" s="163"/>
      <c r="AS531" s="163"/>
      <c r="AT531" s="163"/>
      <c r="AU531" s="163"/>
      <c r="AV531" s="163"/>
      <c r="AW531" s="163"/>
      <c r="AX531" s="163"/>
      <c r="AY531" s="163"/>
      <c r="AZ531" s="163"/>
      <c r="BA531" s="163"/>
      <c r="BB531" s="163"/>
      <c r="BC531" s="216"/>
    </row>
    <row r="532" spans="1:55" ht="22.5" customHeight="1">
      <c r="A532" s="288" t="s">
        <v>347</v>
      </c>
      <c r="B532" s="298"/>
      <c r="C532" s="298"/>
      <c r="D532" s="150" t="s">
        <v>41</v>
      </c>
      <c r="E532" s="206">
        <f>H532+K532+N532+Q532+T532+W532+Z532+AE532+AJ532+AO532+AT532+AY532</f>
        <v>1864.1261</v>
      </c>
      <c r="F532" s="206">
        <f t="shared" ref="F532:F538" si="431">I532+L532+O532+R532+U532+X532+AA532+AF532+AK532+AP532+AU532+AZ532</f>
        <v>1631.58906</v>
      </c>
      <c r="G532" s="163">
        <f t="shared" ref="G532" si="432">F532*100/E532</f>
        <v>87.525680800242</v>
      </c>
      <c r="H532" s="163">
        <f>H533+H534+H535+H537+H538</f>
        <v>2.95817</v>
      </c>
      <c r="I532" s="163">
        <f t="shared" ref="I532:J532" si="433">I533+I534+I535+I537+I538</f>
        <v>2.95817</v>
      </c>
      <c r="J532" s="163">
        <f t="shared" si="433"/>
        <v>0</v>
      </c>
      <c r="K532" s="163">
        <f>K533+K534+K535+K537+K538</f>
        <v>230.40788000000001</v>
      </c>
      <c r="L532" s="163">
        <f t="shared" ref="L532:AZ532" si="434">L533+L534+L535+L537+L538</f>
        <v>230.40788000000001</v>
      </c>
      <c r="M532" s="163">
        <f t="shared" si="434"/>
        <v>0</v>
      </c>
      <c r="N532" s="163">
        <f t="shared" si="434"/>
        <v>101.42233999999999</v>
      </c>
      <c r="O532" s="163">
        <f t="shared" si="434"/>
        <v>101.42233999999999</v>
      </c>
      <c r="P532" s="163">
        <f t="shared" si="434"/>
        <v>0</v>
      </c>
      <c r="Q532" s="163">
        <f t="shared" si="434"/>
        <v>162.60778999999999</v>
      </c>
      <c r="R532" s="163">
        <f t="shared" si="434"/>
        <v>162.60778999999999</v>
      </c>
      <c r="S532" s="163">
        <f t="shared" si="434"/>
        <v>0</v>
      </c>
      <c r="T532" s="163">
        <f t="shared" si="434"/>
        <v>52.509740000000001</v>
      </c>
      <c r="U532" s="163">
        <f t="shared" si="434"/>
        <v>52.509740000000001</v>
      </c>
      <c r="V532" s="163">
        <f t="shared" si="434"/>
        <v>0</v>
      </c>
      <c r="W532" s="163">
        <f t="shared" si="434"/>
        <v>203.57336000000001</v>
      </c>
      <c r="X532" s="163">
        <f t="shared" si="434"/>
        <v>203.57336000000001</v>
      </c>
      <c r="Y532" s="163">
        <f t="shared" si="434"/>
        <v>0</v>
      </c>
      <c r="Z532" s="163">
        <f t="shared" si="434"/>
        <v>29.198160000000001</v>
      </c>
      <c r="AA532" s="163">
        <f t="shared" si="434"/>
        <v>29.166</v>
      </c>
      <c r="AB532" s="163">
        <f t="shared" si="434"/>
        <v>0</v>
      </c>
      <c r="AC532" s="163">
        <f t="shared" si="434"/>
        <v>0</v>
      </c>
      <c r="AD532" s="163">
        <f t="shared" si="434"/>
        <v>0</v>
      </c>
      <c r="AE532" s="163">
        <f t="shared" si="434"/>
        <v>331.48099999999999</v>
      </c>
      <c r="AF532" s="163">
        <f t="shared" si="434"/>
        <v>331.48099999999999</v>
      </c>
      <c r="AG532" s="163">
        <f t="shared" si="434"/>
        <v>0</v>
      </c>
      <c r="AH532" s="163">
        <f t="shared" si="434"/>
        <v>0</v>
      </c>
      <c r="AI532" s="163">
        <f t="shared" si="434"/>
        <v>0</v>
      </c>
      <c r="AJ532" s="163">
        <f t="shared" si="434"/>
        <v>0</v>
      </c>
      <c r="AK532" s="163">
        <f t="shared" si="434"/>
        <v>0</v>
      </c>
      <c r="AL532" s="163">
        <f t="shared" si="434"/>
        <v>0</v>
      </c>
      <c r="AM532" s="163">
        <f t="shared" si="434"/>
        <v>0</v>
      </c>
      <c r="AN532" s="163">
        <f t="shared" si="434"/>
        <v>0</v>
      </c>
      <c r="AO532" s="163">
        <f t="shared" si="434"/>
        <v>59.017009999999999</v>
      </c>
      <c r="AP532" s="163">
        <f t="shared" si="434"/>
        <v>59.017009999999999</v>
      </c>
      <c r="AQ532" s="163">
        <f t="shared" si="434"/>
        <v>0</v>
      </c>
      <c r="AR532" s="163">
        <f t="shared" si="434"/>
        <v>0</v>
      </c>
      <c r="AS532" s="163">
        <f t="shared" si="434"/>
        <v>0</v>
      </c>
      <c r="AT532" s="163">
        <f t="shared" si="434"/>
        <v>0</v>
      </c>
      <c r="AU532" s="163">
        <f t="shared" si="434"/>
        <v>0</v>
      </c>
      <c r="AV532" s="163">
        <f t="shared" si="434"/>
        <v>0</v>
      </c>
      <c r="AW532" s="163">
        <f t="shared" si="434"/>
        <v>0</v>
      </c>
      <c r="AX532" s="163">
        <f t="shared" si="434"/>
        <v>0</v>
      </c>
      <c r="AY532" s="163">
        <f t="shared" si="434"/>
        <v>690.95065</v>
      </c>
      <c r="AZ532" s="163">
        <f t="shared" si="434"/>
        <v>458.44576999999998</v>
      </c>
      <c r="BA532" s="163"/>
      <c r="BB532" s="163"/>
      <c r="BC532" s="174"/>
    </row>
    <row r="533" spans="1:55" ht="32.25" customHeight="1">
      <c r="A533" s="288"/>
      <c r="B533" s="298"/>
      <c r="C533" s="298"/>
      <c r="D533" s="148" t="s">
        <v>37</v>
      </c>
      <c r="E533" s="206">
        <f t="shared" ref="E533" si="435">H533+K533+N533+Q533+T533+W533+Z533+AE533+AJ533+AO533+AT533+AY533</f>
        <v>0</v>
      </c>
      <c r="F533" s="206">
        <f t="shared" si="431"/>
        <v>0</v>
      </c>
      <c r="G533" s="163"/>
      <c r="H533" s="163">
        <f>H470+H477+H484+H491+H498+H505+H512+H519</f>
        <v>0</v>
      </c>
      <c r="I533" s="163">
        <f t="shared" ref="I533:AS533" si="436">I470+I477+I484+I491+I498+I505+I512+I519</f>
        <v>0</v>
      </c>
      <c r="J533" s="163">
        <f t="shared" si="436"/>
        <v>0</v>
      </c>
      <c r="K533" s="163">
        <f t="shared" si="436"/>
        <v>0</v>
      </c>
      <c r="L533" s="163">
        <f t="shared" si="436"/>
        <v>0</v>
      </c>
      <c r="M533" s="163">
        <f t="shared" si="436"/>
        <v>0</v>
      </c>
      <c r="N533" s="163">
        <f t="shared" si="436"/>
        <v>0</v>
      </c>
      <c r="O533" s="163">
        <f t="shared" si="436"/>
        <v>0</v>
      </c>
      <c r="P533" s="163">
        <f t="shared" si="436"/>
        <v>0</v>
      </c>
      <c r="Q533" s="163">
        <f t="shared" si="436"/>
        <v>0</v>
      </c>
      <c r="R533" s="163">
        <f t="shared" si="436"/>
        <v>0</v>
      </c>
      <c r="S533" s="163">
        <f t="shared" si="436"/>
        <v>0</v>
      </c>
      <c r="T533" s="163">
        <f t="shared" si="436"/>
        <v>0</v>
      </c>
      <c r="U533" s="163">
        <f t="shared" si="436"/>
        <v>0</v>
      </c>
      <c r="V533" s="163">
        <f t="shared" si="436"/>
        <v>0</v>
      </c>
      <c r="W533" s="163">
        <f t="shared" si="436"/>
        <v>0</v>
      </c>
      <c r="X533" s="163">
        <f t="shared" si="436"/>
        <v>0</v>
      </c>
      <c r="Y533" s="163">
        <f t="shared" si="436"/>
        <v>0</v>
      </c>
      <c r="Z533" s="163">
        <f t="shared" si="436"/>
        <v>0</v>
      </c>
      <c r="AA533" s="163">
        <f t="shared" si="436"/>
        <v>0</v>
      </c>
      <c r="AB533" s="163">
        <f t="shared" si="436"/>
        <v>0</v>
      </c>
      <c r="AC533" s="163">
        <f t="shared" si="436"/>
        <v>0</v>
      </c>
      <c r="AD533" s="163">
        <f t="shared" si="436"/>
        <v>0</v>
      </c>
      <c r="AE533" s="163">
        <f t="shared" si="436"/>
        <v>0</v>
      </c>
      <c r="AF533" s="163">
        <f t="shared" si="436"/>
        <v>0</v>
      </c>
      <c r="AG533" s="163">
        <f t="shared" si="436"/>
        <v>0</v>
      </c>
      <c r="AH533" s="163">
        <f t="shared" si="436"/>
        <v>0</v>
      </c>
      <c r="AI533" s="163">
        <f t="shared" si="436"/>
        <v>0</v>
      </c>
      <c r="AJ533" s="163">
        <f t="shared" si="436"/>
        <v>0</v>
      </c>
      <c r="AK533" s="163">
        <f t="shared" si="436"/>
        <v>0</v>
      </c>
      <c r="AL533" s="163">
        <f t="shared" si="436"/>
        <v>0</v>
      </c>
      <c r="AM533" s="163">
        <f t="shared" si="436"/>
        <v>0</v>
      </c>
      <c r="AN533" s="163">
        <f t="shared" si="436"/>
        <v>0</v>
      </c>
      <c r="AO533" s="163">
        <f t="shared" si="436"/>
        <v>0</v>
      </c>
      <c r="AP533" s="163">
        <f t="shared" si="436"/>
        <v>0</v>
      </c>
      <c r="AQ533" s="163">
        <f t="shared" si="436"/>
        <v>0</v>
      </c>
      <c r="AR533" s="163">
        <f t="shared" si="436"/>
        <v>0</v>
      </c>
      <c r="AS533" s="163">
        <f t="shared" si="436"/>
        <v>0</v>
      </c>
      <c r="AT533" s="163">
        <f>AT470+AT477+AT484+AT491+AT498+AT505+AT512+AT519+AT526</f>
        <v>0</v>
      </c>
      <c r="AU533" s="163">
        <f t="shared" ref="AU533:AZ533" si="437">AU470+AU477+AU484+AU491+AU498+AU505+AU512+AU519+AU526</f>
        <v>0</v>
      </c>
      <c r="AV533" s="163">
        <f t="shared" si="437"/>
        <v>0</v>
      </c>
      <c r="AW533" s="163">
        <f t="shared" si="437"/>
        <v>0</v>
      </c>
      <c r="AX533" s="163">
        <f t="shared" si="437"/>
        <v>0</v>
      </c>
      <c r="AY533" s="163">
        <f t="shared" si="437"/>
        <v>0</v>
      </c>
      <c r="AZ533" s="163">
        <f t="shared" si="437"/>
        <v>0</v>
      </c>
      <c r="BA533" s="163"/>
      <c r="BB533" s="163"/>
      <c r="BC533" s="174"/>
    </row>
    <row r="534" spans="1:55" ht="50.25" customHeight="1">
      <c r="A534" s="288"/>
      <c r="B534" s="298"/>
      <c r="C534" s="298"/>
      <c r="D534" s="172" t="s">
        <v>2</v>
      </c>
      <c r="E534" s="206">
        <f>H534+K534+N534+Q534+T534+W534+Z534+AE534+AJ534+AO534+AT534+AY534</f>
        <v>833.32221000000004</v>
      </c>
      <c r="F534" s="206">
        <f t="shared" si="431"/>
        <v>833.32221000000004</v>
      </c>
      <c r="G534" s="163"/>
      <c r="H534" s="163">
        <f t="shared" ref="H534:AS534" si="438">H471+H478+H485+H492+H499+H506+H513+H520</f>
        <v>0</v>
      </c>
      <c r="I534" s="163">
        <f t="shared" si="438"/>
        <v>0</v>
      </c>
      <c r="J534" s="163">
        <f t="shared" si="438"/>
        <v>0</v>
      </c>
      <c r="K534" s="163">
        <f t="shared" si="438"/>
        <v>0</v>
      </c>
      <c r="L534" s="163">
        <f t="shared" si="438"/>
        <v>0</v>
      </c>
      <c r="M534" s="163">
        <f t="shared" si="438"/>
        <v>0</v>
      </c>
      <c r="N534" s="163">
        <f t="shared" si="438"/>
        <v>0</v>
      </c>
      <c r="O534" s="163">
        <f t="shared" si="438"/>
        <v>0</v>
      </c>
      <c r="P534" s="163">
        <f t="shared" si="438"/>
        <v>0</v>
      </c>
      <c r="Q534" s="163">
        <f t="shared" si="438"/>
        <v>96.490579999999994</v>
      </c>
      <c r="R534" s="163">
        <f t="shared" si="438"/>
        <v>96.490579999999994</v>
      </c>
      <c r="S534" s="163">
        <f t="shared" si="438"/>
        <v>0</v>
      </c>
      <c r="T534" s="163">
        <f t="shared" si="438"/>
        <v>5.9420000000000001E-2</v>
      </c>
      <c r="U534" s="163">
        <f t="shared" si="438"/>
        <v>5.9420000000000001E-2</v>
      </c>
      <c r="V534" s="163">
        <f t="shared" si="438"/>
        <v>0</v>
      </c>
      <c r="W534" s="163">
        <f t="shared" si="438"/>
        <v>173.42952</v>
      </c>
      <c r="X534" s="163">
        <f t="shared" si="438"/>
        <v>173.42952</v>
      </c>
      <c r="Y534" s="163">
        <f t="shared" si="438"/>
        <v>0</v>
      </c>
      <c r="Z534" s="163">
        <f t="shared" si="438"/>
        <v>0</v>
      </c>
      <c r="AA534" s="163">
        <f t="shared" si="438"/>
        <v>0</v>
      </c>
      <c r="AB534" s="163">
        <f t="shared" si="438"/>
        <v>0</v>
      </c>
      <c r="AC534" s="163">
        <f t="shared" si="438"/>
        <v>0</v>
      </c>
      <c r="AD534" s="163">
        <f t="shared" si="438"/>
        <v>0</v>
      </c>
      <c r="AE534" s="163">
        <f t="shared" si="438"/>
        <v>270.41750999999999</v>
      </c>
      <c r="AF534" s="163">
        <f t="shared" si="438"/>
        <v>270.41750999999999</v>
      </c>
      <c r="AG534" s="163">
        <f t="shared" si="438"/>
        <v>0</v>
      </c>
      <c r="AH534" s="163">
        <f t="shared" si="438"/>
        <v>0</v>
      </c>
      <c r="AI534" s="163">
        <f t="shared" si="438"/>
        <v>0</v>
      </c>
      <c r="AJ534" s="163">
        <f t="shared" si="438"/>
        <v>0</v>
      </c>
      <c r="AK534" s="163">
        <f t="shared" si="438"/>
        <v>0</v>
      </c>
      <c r="AL534" s="163">
        <f t="shared" si="438"/>
        <v>0</v>
      </c>
      <c r="AM534" s="163">
        <f t="shared" si="438"/>
        <v>0</v>
      </c>
      <c r="AN534" s="163">
        <f t="shared" si="438"/>
        <v>0</v>
      </c>
      <c r="AO534" s="163">
        <f t="shared" si="438"/>
        <v>29.552499999999998</v>
      </c>
      <c r="AP534" s="163">
        <f t="shared" si="438"/>
        <v>29.552499999999998</v>
      </c>
      <c r="AQ534" s="163">
        <f t="shared" si="438"/>
        <v>0</v>
      </c>
      <c r="AR534" s="163">
        <f t="shared" si="438"/>
        <v>0</v>
      </c>
      <c r="AS534" s="163">
        <f t="shared" si="438"/>
        <v>0</v>
      </c>
      <c r="AT534" s="163">
        <f t="shared" ref="AT534:AZ534" si="439">AT471+AT478+AT485+AT492+AT499+AT506+AT513+AT520+AT527</f>
        <v>0</v>
      </c>
      <c r="AU534" s="163">
        <f t="shared" si="439"/>
        <v>0</v>
      </c>
      <c r="AV534" s="163">
        <f t="shared" si="439"/>
        <v>0</v>
      </c>
      <c r="AW534" s="163">
        <f t="shared" si="439"/>
        <v>0</v>
      </c>
      <c r="AX534" s="163">
        <f t="shared" si="439"/>
        <v>0</v>
      </c>
      <c r="AY534" s="163">
        <f t="shared" si="439"/>
        <v>263.37268</v>
      </c>
      <c r="AZ534" s="163">
        <f t="shared" si="439"/>
        <v>263.37268</v>
      </c>
      <c r="BA534" s="163"/>
      <c r="BB534" s="163"/>
      <c r="BC534" s="174"/>
    </row>
    <row r="535" spans="1:55" ht="22.5" customHeight="1">
      <c r="A535" s="288"/>
      <c r="B535" s="298"/>
      <c r="C535" s="298"/>
      <c r="D535" s="224" t="s">
        <v>268</v>
      </c>
      <c r="E535" s="206">
        <f>H535+K535+N535+Q535+T535+W535+Z535+AE535+AJ535+AO535+AT535+AY535</f>
        <v>1030.8038899999999</v>
      </c>
      <c r="F535" s="206">
        <f t="shared" si="431"/>
        <v>798.26684999999998</v>
      </c>
      <c r="G535" s="163">
        <f t="shared" ref="G535" si="440">F535*100/E535</f>
        <v>77.441194949312816</v>
      </c>
      <c r="H535" s="163">
        <f t="shared" ref="H535:AS535" si="441">H472+H479+H486+H493+H500+H507+H514+H521</f>
        <v>2.95817</v>
      </c>
      <c r="I535" s="163">
        <f t="shared" si="441"/>
        <v>2.95817</v>
      </c>
      <c r="J535" s="163">
        <f t="shared" si="441"/>
        <v>0</v>
      </c>
      <c r="K535" s="163">
        <f t="shared" si="441"/>
        <v>230.40788000000001</v>
      </c>
      <c r="L535" s="163">
        <f t="shared" si="441"/>
        <v>230.40788000000001</v>
      </c>
      <c r="M535" s="163">
        <f t="shared" si="441"/>
        <v>0</v>
      </c>
      <c r="N535" s="163">
        <f t="shared" si="441"/>
        <v>101.42233999999999</v>
      </c>
      <c r="O535" s="163">
        <f t="shared" si="441"/>
        <v>101.42233999999999</v>
      </c>
      <c r="P535" s="163">
        <f t="shared" si="441"/>
        <v>0</v>
      </c>
      <c r="Q535" s="163">
        <f t="shared" si="441"/>
        <v>66.11721</v>
      </c>
      <c r="R535" s="163">
        <f t="shared" si="441"/>
        <v>66.11721</v>
      </c>
      <c r="S535" s="163">
        <f t="shared" si="441"/>
        <v>0</v>
      </c>
      <c r="T535" s="163">
        <f t="shared" si="441"/>
        <v>52.450319999999998</v>
      </c>
      <c r="U535" s="163">
        <f t="shared" si="441"/>
        <v>52.450319999999998</v>
      </c>
      <c r="V535" s="163">
        <f t="shared" si="441"/>
        <v>0</v>
      </c>
      <c r="W535" s="163">
        <f t="shared" si="441"/>
        <v>30.143840000000001</v>
      </c>
      <c r="X535" s="163">
        <f t="shared" si="441"/>
        <v>30.143840000000001</v>
      </c>
      <c r="Y535" s="163">
        <f t="shared" si="441"/>
        <v>0</v>
      </c>
      <c r="Z535" s="163">
        <f t="shared" si="441"/>
        <v>29.198160000000001</v>
      </c>
      <c r="AA535" s="163">
        <f t="shared" si="441"/>
        <v>29.166</v>
      </c>
      <c r="AB535" s="163">
        <f t="shared" si="441"/>
        <v>0</v>
      </c>
      <c r="AC535" s="163">
        <f t="shared" si="441"/>
        <v>0</v>
      </c>
      <c r="AD535" s="163">
        <f t="shared" si="441"/>
        <v>0</v>
      </c>
      <c r="AE535" s="163">
        <f t="shared" si="441"/>
        <v>61.063490000000002</v>
      </c>
      <c r="AF535" s="163">
        <f t="shared" si="441"/>
        <v>61.063490000000002</v>
      </c>
      <c r="AG535" s="163">
        <f t="shared" si="441"/>
        <v>0</v>
      </c>
      <c r="AH535" s="163">
        <f t="shared" si="441"/>
        <v>0</v>
      </c>
      <c r="AI535" s="163">
        <f t="shared" si="441"/>
        <v>0</v>
      </c>
      <c r="AJ535" s="163">
        <f t="shared" si="441"/>
        <v>0</v>
      </c>
      <c r="AK535" s="163">
        <f t="shared" si="441"/>
        <v>0</v>
      </c>
      <c r="AL535" s="163">
        <f t="shared" si="441"/>
        <v>0</v>
      </c>
      <c r="AM535" s="163">
        <f t="shared" si="441"/>
        <v>0</v>
      </c>
      <c r="AN535" s="163">
        <f t="shared" si="441"/>
        <v>0</v>
      </c>
      <c r="AO535" s="163">
        <f t="shared" si="441"/>
        <v>29.464510000000001</v>
      </c>
      <c r="AP535" s="163">
        <f t="shared" si="441"/>
        <v>29.464510000000001</v>
      </c>
      <c r="AQ535" s="163">
        <f t="shared" si="441"/>
        <v>0</v>
      </c>
      <c r="AR535" s="163">
        <f t="shared" si="441"/>
        <v>0</v>
      </c>
      <c r="AS535" s="163">
        <f t="shared" si="441"/>
        <v>0</v>
      </c>
      <c r="AT535" s="163">
        <f t="shared" ref="AT535:AZ535" si="442">AT472+AT479+AT486+AT493+AT500+AT507+AT514+AT521+AT528</f>
        <v>0</v>
      </c>
      <c r="AU535" s="163">
        <f t="shared" si="442"/>
        <v>0</v>
      </c>
      <c r="AV535" s="163">
        <f t="shared" si="442"/>
        <v>0</v>
      </c>
      <c r="AW535" s="163">
        <f t="shared" si="442"/>
        <v>0</v>
      </c>
      <c r="AX535" s="163">
        <f t="shared" si="442"/>
        <v>0</v>
      </c>
      <c r="AY535" s="163">
        <f t="shared" si="442"/>
        <v>427.57796999999999</v>
      </c>
      <c r="AZ535" s="163">
        <f t="shared" si="442"/>
        <v>195.07308999999998</v>
      </c>
      <c r="BA535" s="163"/>
      <c r="BB535" s="163"/>
      <c r="BC535" s="174"/>
    </row>
    <row r="536" spans="1:55" ht="82.5" customHeight="1">
      <c r="A536" s="288"/>
      <c r="B536" s="298"/>
      <c r="C536" s="298"/>
      <c r="D536" s="224" t="s">
        <v>274</v>
      </c>
      <c r="E536" s="206">
        <f t="shared" ref="E536:E538" si="443">H536+K536+N536+Q536+T536+W536+Z536+AE536+AJ536+AO536+AT536+AY536</f>
        <v>0</v>
      </c>
      <c r="F536" s="206">
        <f t="shared" si="431"/>
        <v>0</v>
      </c>
      <c r="G536" s="163"/>
      <c r="H536" s="163">
        <f t="shared" ref="H536:J536" si="444">H473+H480+H487+H494+H501+H508</f>
        <v>0</v>
      </c>
      <c r="I536" s="163">
        <f t="shared" si="444"/>
        <v>0</v>
      </c>
      <c r="J536" s="163">
        <f t="shared" si="444"/>
        <v>0</v>
      </c>
      <c r="K536" s="163">
        <f t="shared" ref="K536:AS536" si="445">K473+K480+K487+K494+K501+K508+K515</f>
        <v>0</v>
      </c>
      <c r="L536" s="163">
        <f t="shared" si="445"/>
        <v>0</v>
      </c>
      <c r="M536" s="163">
        <f t="shared" si="445"/>
        <v>0</v>
      </c>
      <c r="N536" s="163">
        <f t="shared" si="445"/>
        <v>0</v>
      </c>
      <c r="O536" s="163">
        <f t="shared" si="445"/>
        <v>0</v>
      </c>
      <c r="P536" s="163">
        <f t="shared" si="445"/>
        <v>0</v>
      </c>
      <c r="Q536" s="163">
        <f t="shared" si="445"/>
        <v>0</v>
      </c>
      <c r="R536" s="163">
        <f t="shared" si="445"/>
        <v>0</v>
      </c>
      <c r="S536" s="163">
        <f t="shared" si="445"/>
        <v>0</v>
      </c>
      <c r="T536" s="163">
        <f t="shared" si="445"/>
        <v>0</v>
      </c>
      <c r="U536" s="163">
        <f t="shared" si="445"/>
        <v>0</v>
      </c>
      <c r="V536" s="163">
        <f t="shared" si="445"/>
        <v>0</v>
      </c>
      <c r="W536" s="163">
        <f t="shared" si="445"/>
        <v>0</v>
      </c>
      <c r="X536" s="163">
        <f t="shared" si="445"/>
        <v>0</v>
      </c>
      <c r="Y536" s="163">
        <f t="shared" si="445"/>
        <v>0</v>
      </c>
      <c r="Z536" s="163">
        <f t="shared" si="445"/>
        <v>0</v>
      </c>
      <c r="AA536" s="163">
        <f t="shared" si="445"/>
        <v>0</v>
      </c>
      <c r="AB536" s="163">
        <f t="shared" si="445"/>
        <v>0</v>
      </c>
      <c r="AC536" s="163">
        <f t="shared" si="445"/>
        <v>0</v>
      </c>
      <c r="AD536" s="163">
        <f t="shared" si="445"/>
        <v>0</v>
      </c>
      <c r="AE536" s="163">
        <f t="shared" si="445"/>
        <v>0</v>
      </c>
      <c r="AF536" s="163">
        <f t="shared" si="445"/>
        <v>0</v>
      </c>
      <c r="AG536" s="163">
        <f t="shared" si="445"/>
        <v>0</v>
      </c>
      <c r="AH536" s="163">
        <f t="shared" si="445"/>
        <v>0</v>
      </c>
      <c r="AI536" s="163">
        <f t="shared" si="445"/>
        <v>0</v>
      </c>
      <c r="AJ536" s="163">
        <f t="shared" si="445"/>
        <v>0</v>
      </c>
      <c r="AK536" s="163">
        <f t="shared" si="445"/>
        <v>0</v>
      </c>
      <c r="AL536" s="163">
        <f t="shared" si="445"/>
        <v>0</v>
      </c>
      <c r="AM536" s="163">
        <f t="shared" si="445"/>
        <v>0</v>
      </c>
      <c r="AN536" s="163">
        <f t="shared" si="445"/>
        <v>0</v>
      </c>
      <c r="AO536" s="163">
        <f t="shared" si="445"/>
        <v>0</v>
      </c>
      <c r="AP536" s="163">
        <f t="shared" si="445"/>
        <v>0</v>
      </c>
      <c r="AQ536" s="163">
        <f t="shared" si="445"/>
        <v>0</v>
      </c>
      <c r="AR536" s="163">
        <f t="shared" si="445"/>
        <v>0</v>
      </c>
      <c r="AS536" s="163">
        <f t="shared" si="445"/>
        <v>0</v>
      </c>
      <c r="AT536" s="163">
        <f t="shared" ref="AT536:AZ536" si="446">AT473+AT480+AT487+AT494+AT501+AT508+AT515+AT522+AT529</f>
        <v>0</v>
      </c>
      <c r="AU536" s="163">
        <f t="shared" si="446"/>
        <v>0</v>
      </c>
      <c r="AV536" s="163">
        <f t="shared" si="446"/>
        <v>0</v>
      </c>
      <c r="AW536" s="163">
        <f t="shared" si="446"/>
        <v>0</v>
      </c>
      <c r="AX536" s="163">
        <f t="shared" si="446"/>
        <v>0</v>
      </c>
      <c r="AY536" s="163">
        <f t="shared" si="446"/>
        <v>0</v>
      </c>
      <c r="AZ536" s="163">
        <f t="shared" si="446"/>
        <v>0</v>
      </c>
      <c r="BA536" s="163"/>
      <c r="BB536" s="163"/>
      <c r="BC536" s="174"/>
    </row>
    <row r="537" spans="1:55" ht="22.5" customHeight="1">
      <c r="A537" s="288"/>
      <c r="B537" s="298"/>
      <c r="C537" s="298"/>
      <c r="D537" s="224" t="s">
        <v>269</v>
      </c>
      <c r="E537" s="200">
        <f t="shared" si="443"/>
        <v>0</v>
      </c>
      <c r="F537" s="200">
        <f t="shared" si="431"/>
        <v>0</v>
      </c>
      <c r="G537" s="163"/>
      <c r="H537" s="163">
        <f t="shared" ref="H537:J537" si="447">H474+H481+H488+H495+H502+H509</f>
        <v>0</v>
      </c>
      <c r="I537" s="163">
        <f t="shared" si="447"/>
        <v>0</v>
      </c>
      <c r="J537" s="163">
        <f t="shared" si="447"/>
        <v>0</v>
      </c>
      <c r="K537" s="163">
        <f t="shared" ref="K537:AS537" si="448">K474+K481+K488+K495+K502+K509+K516</f>
        <v>0</v>
      </c>
      <c r="L537" s="163">
        <f t="shared" si="448"/>
        <v>0</v>
      </c>
      <c r="M537" s="163">
        <f t="shared" si="448"/>
        <v>0</v>
      </c>
      <c r="N537" s="163">
        <f t="shared" si="448"/>
        <v>0</v>
      </c>
      <c r="O537" s="163">
        <f t="shared" si="448"/>
        <v>0</v>
      </c>
      <c r="P537" s="163">
        <f t="shared" si="448"/>
        <v>0</v>
      </c>
      <c r="Q537" s="163">
        <f t="shared" si="448"/>
        <v>0</v>
      </c>
      <c r="R537" s="163">
        <f t="shared" si="448"/>
        <v>0</v>
      </c>
      <c r="S537" s="163">
        <f t="shared" si="448"/>
        <v>0</v>
      </c>
      <c r="T537" s="163">
        <f t="shared" si="448"/>
        <v>0</v>
      </c>
      <c r="U537" s="163">
        <f t="shared" si="448"/>
        <v>0</v>
      </c>
      <c r="V537" s="163">
        <f t="shared" si="448"/>
        <v>0</v>
      </c>
      <c r="W537" s="163">
        <f t="shared" si="448"/>
        <v>0</v>
      </c>
      <c r="X537" s="163">
        <f t="shared" si="448"/>
        <v>0</v>
      </c>
      <c r="Y537" s="163">
        <f t="shared" si="448"/>
        <v>0</v>
      </c>
      <c r="Z537" s="163">
        <f t="shared" si="448"/>
        <v>0</v>
      </c>
      <c r="AA537" s="163">
        <f t="shared" si="448"/>
        <v>0</v>
      </c>
      <c r="AB537" s="163">
        <f t="shared" si="448"/>
        <v>0</v>
      </c>
      <c r="AC537" s="163">
        <f t="shared" si="448"/>
        <v>0</v>
      </c>
      <c r="AD537" s="163">
        <f t="shared" si="448"/>
        <v>0</v>
      </c>
      <c r="AE537" s="163">
        <f t="shared" si="448"/>
        <v>0</v>
      </c>
      <c r="AF537" s="163">
        <f t="shared" si="448"/>
        <v>0</v>
      </c>
      <c r="AG537" s="163">
        <f t="shared" si="448"/>
        <v>0</v>
      </c>
      <c r="AH537" s="163">
        <f t="shared" si="448"/>
        <v>0</v>
      </c>
      <c r="AI537" s="163">
        <f t="shared" si="448"/>
        <v>0</v>
      </c>
      <c r="AJ537" s="163">
        <f t="shared" si="448"/>
        <v>0</v>
      </c>
      <c r="AK537" s="163">
        <f t="shared" si="448"/>
        <v>0</v>
      </c>
      <c r="AL537" s="163">
        <f t="shared" si="448"/>
        <v>0</v>
      </c>
      <c r="AM537" s="163">
        <f t="shared" si="448"/>
        <v>0</v>
      </c>
      <c r="AN537" s="163">
        <f t="shared" si="448"/>
        <v>0</v>
      </c>
      <c r="AO537" s="163">
        <f t="shared" si="448"/>
        <v>0</v>
      </c>
      <c r="AP537" s="163">
        <f t="shared" si="448"/>
        <v>0</v>
      </c>
      <c r="AQ537" s="163">
        <f t="shared" si="448"/>
        <v>0</v>
      </c>
      <c r="AR537" s="163">
        <f t="shared" si="448"/>
        <v>0</v>
      </c>
      <c r="AS537" s="163">
        <f t="shared" si="448"/>
        <v>0</v>
      </c>
      <c r="AT537" s="163">
        <f t="shared" ref="AT537:AZ537" si="449">AT474+AT481+AT488+AT495+AT502+AT509+AT516+AT523+AT530</f>
        <v>0</v>
      </c>
      <c r="AU537" s="163">
        <f t="shared" si="449"/>
        <v>0</v>
      </c>
      <c r="AV537" s="163">
        <f t="shared" si="449"/>
        <v>0</v>
      </c>
      <c r="AW537" s="163">
        <f t="shared" si="449"/>
        <v>0</v>
      </c>
      <c r="AX537" s="163">
        <f t="shared" si="449"/>
        <v>0</v>
      </c>
      <c r="AY537" s="163">
        <f t="shared" si="449"/>
        <v>0</v>
      </c>
      <c r="AZ537" s="163">
        <f t="shared" si="449"/>
        <v>0</v>
      </c>
      <c r="BA537" s="163"/>
      <c r="BB537" s="163"/>
      <c r="BC537" s="174"/>
    </row>
    <row r="538" spans="1:55" ht="31.2">
      <c r="A538" s="288"/>
      <c r="B538" s="298"/>
      <c r="C538" s="298"/>
      <c r="D538" s="228" t="s">
        <v>43</v>
      </c>
      <c r="E538" s="163">
        <f t="shared" si="443"/>
        <v>0</v>
      </c>
      <c r="F538" s="163">
        <f t="shared" si="431"/>
        <v>0</v>
      </c>
      <c r="G538" s="163"/>
      <c r="H538" s="163">
        <f t="shared" ref="H538:J538" si="450">H475+H482+H489+H496+H503+H510</f>
        <v>0</v>
      </c>
      <c r="I538" s="163">
        <f t="shared" si="450"/>
        <v>0</v>
      </c>
      <c r="J538" s="163">
        <f t="shared" si="450"/>
        <v>0</v>
      </c>
      <c r="K538" s="163">
        <f t="shared" ref="K538:AZ538" si="451">K475+K482+K489+K496+K503+K510+K517</f>
        <v>0</v>
      </c>
      <c r="L538" s="163">
        <f t="shared" si="451"/>
        <v>0</v>
      </c>
      <c r="M538" s="163">
        <f t="shared" si="451"/>
        <v>0</v>
      </c>
      <c r="N538" s="163">
        <f t="shared" si="451"/>
        <v>0</v>
      </c>
      <c r="O538" s="163">
        <f t="shared" si="451"/>
        <v>0</v>
      </c>
      <c r="P538" s="163">
        <f t="shared" si="451"/>
        <v>0</v>
      </c>
      <c r="Q538" s="163">
        <f t="shared" si="451"/>
        <v>0</v>
      </c>
      <c r="R538" s="163">
        <f t="shared" si="451"/>
        <v>0</v>
      </c>
      <c r="S538" s="163">
        <f t="shared" si="451"/>
        <v>0</v>
      </c>
      <c r="T538" s="163">
        <f t="shared" si="451"/>
        <v>0</v>
      </c>
      <c r="U538" s="163">
        <f t="shared" si="451"/>
        <v>0</v>
      </c>
      <c r="V538" s="163">
        <f t="shared" si="451"/>
        <v>0</v>
      </c>
      <c r="W538" s="163">
        <f t="shared" si="451"/>
        <v>0</v>
      </c>
      <c r="X538" s="163">
        <f t="shared" si="451"/>
        <v>0</v>
      </c>
      <c r="Y538" s="163">
        <f t="shared" si="451"/>
        <v>0</v>
      </c>
      <c r="Z538" s="163">
        <f t="shared" si="451"/>
        <v>0</v>
      </c>
      <c r="AA538" s="163">
        <f t="shared" si="451"/>
        <v>0</v>
      </c>
      <c r="AB538" s="163">
        <f t="shared" si="451"/>
        <v>0</v>
      </c>
      <c r="AC538" s="163">
        <f t="shared" si="451"/>
        <v>0</v>
      </c>
      <c r="AD538" s="163">
        <f t="shared" si="451"/>
        <v>0</v>
      </c>
      <c r="AE538" s="163">
        <f t="shared" si="451"/>
        <v>0</v>
      </c>
      <c r="AF538" s="163">
        <f t="shared" si="451"/>
        <v>0</v>
      </c>
      <c r="AG538" s="163">
        <f t="shared" si="451"/>
        <v>0</v>
      </c>
      <c r="AH538" s="163">
        <f t="shared" si="451"/>
        <v>0</v>
      </c>
      <c r="AI538" s="163">
        <f t="shared" si="451"/>
        <v>0</v>
      </c>
      <c r="AJ538" s="163">
        <f t="shared" si="451"/>
        <v>0</v>
      </c>
      <c r="AK538" s="163">
        <f t="shared" si="451"/>
        <v>0</v>
      </c>
      <c r="AL538" s="163">
        <f t="shared" si="451"/>
        <v>0</v>
      </c>
      <c r="AM538" s="163">
        <f t="shared" si="451"/>
        <v>0</v>
      </c>
      <c r="AN538" s="163">
        <f t="shared" si="451"/>
        <v>0</v>
      </c>
      <c r="AO538" s="163">
        <f t="shared" si="451"/>
        <v>0</v>
      </c>
      <c r="AP538" s="163">
        <f t="shared" si="451"/>
        <v>0</v>
      </c>
      <c r="AQ538" s="163">
        <f t="shared" si="451"/>
        <v>0</v>
      </c>
      <c r="AR538" s="163">
        <f t="shared" si="451"/>
        <v>0</v>
      </c>
      <c r="AS538" s="163">
        <f t="shared" si="451"/>
        <v>0</v>
      </c>
      <c r="AT538" s="163">
        <f t="shared" si="451"/>
        <v>0</v>
      </c>
      <c r="AU538" s="163">
        <f t="shared" si="451"/>
        <v>0</v>
      </c>
      <c r="AV538" s="163">
        <f t="shared" si="451"/>
        <v>0</v>
      </c>
      <c r="AW538" s="163">
        <f t="shared" si="451"/>
        <v>0</v>
      </c>
      <c r="AX538" s="163">
        <f t="shared" si="451"/>
        <v>0</v>
      </c>
      <c r="AY538" s="163">
        <f t="shared" si="451"/>
        <v>0</v>
      </c>
      <c r="AZ538" s="163">
        <f t="shared" si="451"/>
        <v>0</v>
      </c>
      <c r="BA538" s="163"/>
      <c r="BB538" s="163"/>
      <c r="BC538" s="174"/>
    </row>
    <row r="539" spans="1:55" ht="17.25" customHeight="1">
      <c r="A539" s="301"/>
      <c r="B539" s="302"/>
      <c r="C539" s="302"/>
      <c r="D539" s="302"/>
      <c r="E539" s="302"/>
      <c r="F539" s="302"/>
      <c r="G539" s="302"/>
      <c r="H539" s="302"/>
      <c r="I539" s="302"/>
      <c r="J539" s="302"/>
      <c r="K539" s="302"/>
      <c r="L539" s="302"/>
      <c r="M539" s="302"/>
      <c r="N539" s="302"/>
      <c r="O539" s="302"/>
      <c r="P539" s="302"/>
      <c r="Q539" s="302"/>
      <c r="R539" s="302"/>
      <c r="S539" s="302"/>
      <c r="T539" s="302"/>
      <c r="U539" s="302"/>
      <c r="V539" s="302"/>
      <c r="W539" s="302"/>
      <c r="X539" s="302"/>
      <c r="Y539" s="302"/>
      <c r="Z539" s="302"/>
      <c r="AA539" s="302"/>
      <c r="AB539" s="302"/>
      <c r="AC539" s="302"/>
      <c r="AD539" s="302"/>
      <c r="AE539" s="302"/>
      <c r="AF539" s="302"/>
      <c r="AG539" s="302"/>
      <c r="AH539" s="302"/>
      <c r="AI539" s="302"/>
      <c r="AJ539" s="302"/>
      <c r="AK539" s="302"/>
      <c r="AL539" s="302"/>
      <c r="AM539" s="302"/>
      <c r="AN539" s="302"/>
      <c r="AO539" s="302"/>
      <c r="AP539" s="302"/>
      <c r="AQ539" s="302"/>
      <c r="AR539" s="302"/>
      <c r="AS539" s="302"/>
      <c r="AT539" s="302"/>
      <c r="AU539" s="302"/>
      <c r="AV539" s="302"/>
      <c r="AW539" s="302"/>
      <c r="AX539" s="302"/>
      <c r="AY539" s="302"/>
      <c r="AZ539" s="302"/>
      <c r="BA539" s="302"/>
      <c r="BB539" s="302"/>
      <c r="BC539" s="302"/>
    </row>
    <row r="540" spans="1:55" ht="22.5" customHeight="1">
      <c r="A540" s="288" t="s">
        <v>5</v>
      </c>
      <c r="B540" s="287" t="s">
        <v>345</v>
      </c>
      <c r="C540" s="287"/>
      <c r="D540" s="150" t="s">
        <v>41</v>
      </c>
      <c r="E540" s="163">
        <f t="shared" ref="E540:E542" si="452">H540+K540+N540+Q540+T540+W540+Z540+AE540+AJ540+AO540+AT540+AY540</f>
        <v>214068.27</v>
      </c>
      <c r="F540" s="163">
        <f t="shared" ref="F540:F546" si="453">I540+L540+O540+R540+U540+X540+AA540+AF540+AK540+AP540+AU540+AZ540</f>
        <v>213353.78</v>
      </c>
      <c r="G540" s="163">
        <f t="shared" ref="G540" si="454">F540*100/E540</f>
        <v>99.666232646248787</v>
      </c>
      <c r="H540" s="163">
        <f>H541+H542+H543+H545+H546</f>
        <v>28792.42</v>
      </c>
      <c r="I540" s="163">
        <f t="shared" ref="I540" si="455">I541+I542+I543+I545+I546</f>
        <v>28792.42</v>
      </c>
      <c r="J540" s="163"/>
      <c r="K540" s="163">
        <f t="shared" ref="K540:L540" si="456">K541+K542+K543+K545+K546</f>
        <v>55877.29</v>
      </c>
      <c r="L540" s="163">
        <f t="shared" si="456"/>
        <v>55877.29</v>
      </c>
      <c r="M540" s="163"/>
      <c r="N540" s="163">
        <f t="shared" ref="N540:O540" si="457">N541+N542+N543+N545+N546</f>
        <v>0</v>
      </c>
      <c r="O540" s="163">
        <f t="shared" si="457"/>
        <v>0</v>
      </c>
      <c r="P540" s="163"/>
      <c r="Q540" s="163">
        <f t="shared" ref="Q540:R540" si="458">Q541+Q542+Q543+Q545+Q546</f>
        <v>7385.26</v>
      </c>
      <c r="R540" s="163">
        <f t="shared" si="458"/>
        <v>7385.26</v>
      </c>
      <c r="S540" s="163"/>
      <c r="T540" s="163">
        <f t="shared" ref="T540:U540" si="459">T541+T542+T543+T545+T546</f>
        <v>0</v>
      </c>
      <c r="U540" s="163">
        <f t="shared" si="459"/>
        <v>0</v>
      </c>
      <c r="V540" s="163"/>
      <c r="W540" s="163">
        <f t="shared" ref="W540:X540" si="460">W541+W542+W543+W545+W546</f>
        <v>14891.11</v>
      </c>
      <c r="X540" s="163">
        <f t="shared" si="460"/>
        <v>14891.11</v>
      </c>
      <c r="Y540" s="163"/>
      <c r="Z540" s="163">
        <f t="shared" ref="Z540:AC540" si="461">Z541+Z542+Z543+Z545+Z546</f>
        <v>0</v>
      </c>
      <c r="AA540" s="163">
        <f t="shared" si="461"/>
        <v>0</v>
      </c>
      <c r="AB540" s="163">
        <f t="shared" si="461"/>
        <v>0</v>
      </c>
      <c r="AC540" s="163">
        <f t="shared" si="461"/>
        <v>0</v>
      </c>
      <c r="AD540" s="163"/>
      <c r="AE540" s="163">
        <f t="shared" ref="AE540:AH540" si="462">AE541+AE542+AE543+AE545+AE546</f>
        <v>7274.29</v>
      </c>
      <c r="AF540" s="163">
        <f t="shared" si="462"/>
        <v>7274.29</v>
      </c>
      <c r="AG540" s="163">
        <f t="shared" si="462"/>
        <v>0</v>
      </c>
      <c r="AH540" s="163">
        <f t="shared" si="462"/>
        <v>0</v>
      </c>
      <c r="AI540" s="163"/>
      <c r="AJ540" s="163">
        <f>AJ541+AJ542+AJ543+AJ545+AJ546</f>
        <v>17942.37</v>
      </c>
      <c r="AK540" s="163">
        <f t="shared" ref="AK540:AM540" si="463">AK541+AK542+AK543+AK545+AK546</f>
        <v>17942.37</v>
      </c>
      <c r="AL540" s="163">
        <f t="shared" si="463"/>
        <v>0</v>
      </c>
      <c r="AM540" s="163">
        <f t="shared" si="463"/>
        <v>0</v>
      </c>
      <c r="AN540" s="163"/>
      <c r="AO540" s="163">
        <f t="shared" ref="AO540:AR540" si="464">AO541+AO542+AO543+AO545+AO546</f>
        <v>22957.559999999998</v>
      </c>
      <c r="AP540" s="163">
        <f t="shared" si="464"/>
        <v>22957.559999999998</v>
      </c>
      <c r="AQ540" s="163">
        <f t="shared" si="464"/>
        <v>0</v>
      </c>
      <c r="AR540" s="163">
        <f t="shared" si="464"/>
        <v>0</v>
      </c>
      <c r="AS540" s="163"/>
      <c r="AT540" s="163">
        <f t="shared" ref="AT540:AW540" si="465">AT541+AT542+AT543+AT545+AT546</f>
        <v>30849.440000000002</v>
      </c>
      <c r="AU540" s="163">
        <f t="shared" si="465"/>
        <v>30849.440000000002</v>
      </c>
      <c r="AV540" s="163">
        <f t="shared" si="465"/>
        <v>0</v>
      </c>
      <c r="AW540" s="163">
        <f t="shared" si="465"/>
        <v>0</v>
      </c>
      <c r="AX540" s="163"/>
      <c r="AY540" s="163">
        <f t="shared" ref="AY540:AZ540" si="466">AY541+AY542+AY543+AY545+AY546</f>
        <v>28098.53</v>
      </c>
      <c r="AZ540" s="163">
        <f t="shared" si="466"/>
        <v>27384.04</v>
      </c>
      <c r="BA540" s="163"/>
      <c r="BB540" s="390" t="s">
        <v>425</v>
      </c>
      <c r="BC540" s="174"/>
    </row>
    <row r="541" spans="1:55" ht="32.25" customHeight="1">
      <c r="A541" s="288"/>
      <c r="B541" s="287"/>
      <c r="C541" s="287"/>
      <c r="D541" s="148" t="s">
        <v>37</v>
      </c>
      <c r="E541" s="163">
        <f t="shared" si="452"/>
        <v>0</v>
      </c>
      <c r="F541" s="163">
        <f t="shared" si="453"/>
        <v>0</v>
      </c>
      <c r="G541" s="163"/>
      <c r="H541" s="163">
        <f>H548+H618+H688+H695</f>
        <v>0</v>
      </c>
      <c r="I541" s="163">
        <f t="shared" ref="I541:BA541" si="467">I548+I618+I688+I695</f>
        <v>0</v>
      </c>
      <c r="J541" s="163">
        <f t="shared" si="467"/>
        <v>0</v>
      </c>
      <c r="K541" s="163">
        <f t="shared" si="467"/>
        <v>0</v>
      </c>
      <c r="L541" s="163">
        <f t="shared" si="467"/>
        <v>0</v>
      </c>
      <c r="M541" s="163">
        <f t="shared" si="467"/>
        <v>0</v>
      </c>
      <c r="N541" s="163">
        <f t="shared" si="467"/>
        <v>0</v>
      </c>
      <c r="O541" s="163">
        <f t="shared" si="467"/>
        <v>0</v>
      </c>
      <c r="P541" s="163">
        <f t="shared" si="467"/>
        <v>0</v>
      </c>
      <c r="Q541" s="163">
        <f t="shared" si="467"/>
        <v>0</v>
      </c>
      <c r="R541" s="163">
        <f t="shared" si="467"/>
        <v>0</v>
      </c>
      <c r="S541" s="163">
        <f t="shared" si="467"/>
        <v>0</v>
      </c>
      <c r="T541" s="163">
        <f t="shared" si="467"/>
        <v>0</v>
      </c>
      <c r="U541" s="163">
        <f t="shared" si="467"/>
        <v>0</v>
      </c>
      <c r="V541" s="163">
        <f t="shared" si="467"/>
        <v>0</v>
      </c>
      <c r="W541" s="163">
        <f t="shared" si="467"/>
        <v>0</v>
      </c>
      <c r="X541" s="163">
        <f t="shared" si="467"/>
        <v>0</v>
      </c>
      <c r="Y541" s="163">
        <f t="shared" si="467"/>
        <v>0</v>
      </c>
      <c r="Z541" s="163">
        <f t="shared" si="467"/>
        <v>0</v>
      </c>
      <c r="AA541" s="163">
        <f t="shared" si="467"/>
        <v>0</v>
      </c>
      <c r="AB541" s="163">
        <f t="shared" si="467"/>
        <v>0</v>
      </c>
      <c r="AC541" s="163">
        <f t="shared" si="467"/>
        <v>0</v>
      </c>
      <c r="AD541" s="163">
        <f t="shared" si="467"/>
        <v>0</v>
      </c>
      <c r="AE541" s="163">
        <f t="shared" si="467"/>
        <v>0</v>
      </c>
      <c r="AF541" s="163">
        <f t="shared" si="467"/>
        <v>0</v>
      </c>
      <c r="AG541" s="163">
        <f t="shared" si="467"/>
        <v>0</v>
      </c>
      <c r="AH541" s="163">
        <f t="shared" si="467"/>
        <v>0</v>
      </c>
      <c r="AI541" s="163">
        <f t="shared" si="467"/>
        <v>0</v>
      </c>
      <c r="AJ541" s="163">
        <f t="shared" si="467"/>
        <v>0</v>
      </c>
      <c r="AK541" s="163">
        <f t="shared" si="467"/>
        <v>0</v>
      </c>
      <c r="AL541" s="163">
        <f t="shared" si="467"/>
        <v>0</v>
      </c>
      <c r="AM541" s="163">
        <f t="shared" si="467"/>
        <v>0</v>
      </c>
      <c r="AN541" s="163">
        <f t="shared" si="467"/>
        <v>0</v>
      </c>
      <c r="AO541" s="163">
        <f t="shared" si="467"/>
        <v>0</v>
      </c>
      <c r="AP541" s="163">
        <f t="shared" si="467"/>
        <v>0</v>
      </c>
      <c r="AQ541" s="163">
        <f t="shared" si="467"/>
        <v>0</v>
      </c>
      <c r="AR541" s="163">
        <f t="shared" si="467"/>
        <v>0</v>
      </c>
      <c r="AS541" s="163">
        <f t="shared" si="467"/>
        <v>0</v>
      </c>
      <c r="AT541" s="163">
        <f t="shared" si="467"/>
        <v>0</v>
      </c>
      <c r="AU541" s="163">
        <f t="shared" si="467"/>
        <v>0</v>
      </c>
      <c r="AV541" s="163">
        <f t="shared" si="467"/>
        <v>0</v>
      </c>
      <c r="AW541" s="163">
        <f t="shared" si="467"/>
        <v>0</v>
      </c>
      <c r="AX541" s="163">
        <f t="shared" si="467"/>
        <v>0</v>
      </c>
      <c r="AY541" s="163">
        <f>AY548+AY618+AY688+AY695+AY702</f>
        <v>0</v>
      </c>
      <c r="AZ541" s="163">
        <f>AZ548+AZ618+AZ688+AZ695+AZ702</f>
        <v>0</v>
      </c>
      <c r="BA541" s="163">
        <f t="shared" si="467"/>
        <v>0</v>
      </c>
      <c r="BB541" s="391"/>
      <c r="BC541" s="174"/>
    </row>
    <row r="542" spans="1:55" ht="50.25" customHeight="1">
      <c r="A542" s="288"/>
      <c r="B542" s="287"/>
      <c r="C542" s="287"/>
      <c r="D542" s="172" t="s">
        <v>2</v>
      </c>
      <c r="E542" s="163">
        <f t="shared" si="452"/>
        <v>24666.5</v>
      </c>
      <c r="F542" s="163">
        <f t="shared" si="453"/>
        <v>24666.5</v>
      </c>
      <c r="G542" s="163"/>
      <c r="H542" s="163">
        <f t="shared" ref="H542:BA542" si="468">H549+H619+H689+H696</f>
        <v>0</v>
      </c>
      <c r="I542" s="163">
        <f t="shared" si="468"/>
        <v>0</v>
      </c>
      <c r="J542" s="163">
        <f t="shared" si="468"/>
        <v>0</v>
      </c>
      <c r="K542" s="163">
        <f t="shared" si="468"/>
        <v>0</v>
      </c>
      <c r="L542" s="163">
        <f t="shared" si="468"/>
        <v>0</v>
      </c>
      <c r="M542" s="163">
        <f t="shared" si="468"/>
        <v>0</v>
      </c>
      <c r="N542" s="163">
        <f t="shared" si="468"/>
        <v>0</v>
      </c>
      <c r="O542" s="163">
        <f t="shared" si="468"/>
        <v>0</v>
      </c>
      <c r="P542" s="163">
        <f t="shared" si="468"/>
        <v>0</v>
      </c>
      <c r="Q542" s="163">
        <f t="shared" si="468"/>
        <v>0</v>
      </c>
      <c r="R542" s="163">
        <f t="shared" si="468"/>
        <v>0</v>
      </c>
      <c r="S542" s="163">
        <f t="shared" si="468"/>
        <v>0</v>
      </c>
      <c r="T542" s="163">
        <f t="shared" si="468"/>
        <v>0</v>
      </c>
      <c r="U542" s="163">
        <f t="shared" si="468"/>
        <v>0</v>
      </c>
      <c r="V542" s="163">
        <f t="shared" si="468"/>
        <v>0</v>
      </c>
      <c r="W542" s="163">
        <f t="shared" si="468"/>
        <v>0</v>
      </c>
      <c r="X542" s="163">
        <f t="shared" si="468"/>
        <v>0</v>
      </c>
      <c r="Y542" s="163">
        <f t="shared" si="468"/>
        <v>0</v>
      </c>
      <c r="Z542" s="163">
        <f t="shared" si="468"/>
        <v>0</v>
      </c>
      <c r="AA542" s="163">
        <f t="shared" si="468"/>
        <v>0</v>
      </c>
      <c r="AB542" s="163">
        <f t="shared" si="468"/>
        <v>0</v>
      </c>
      <c r="AC542" s="163">
        <f t="shared" si="468"/>
        <v>0</v>
      </c>
      <c r="AD542" s="163">
        <f t="shared" si="468"/>
        <v>0</v>
      </c>
      <c r="AE542" s="163">
        <f t="shared" si="468"/>
        <v>0</v>
      </c>
      <c r="AF542" s="163">
        <f t="shared" si="468"/>
        <v>0</v>
      </c>
      <c r="AG542" s="163">
        <f t="shared" si="468"/>
        <v>0</v>
      </c>
      <c r="AH542" s="163">
        <f t="shared" si="468"/>
        <v>0</v>
      </c>
      <c r="AI542" s="163">
        <f t="shared" si="468"/>
        <v>0</v>
      </c>
      <c r="AJ542" s="163">
        <f t="shared" si="468"/>
        <v>0</v>
      </c>
      <c r="AK542" s="163">
        <f t="shared" si="468"/>
        <v>0</v>
      </c>
      <c r="AL542" s="163">
        <f t="shared" si="468"/>
        <v>0</v>
      </c>
      <c r="AM542" s="163">
        <f t="shared" si="468"/>
        <v>0</v>
      </c>
      <c r="AN542" s="163">
        <f t="shared" si="468"/>
        <v>0</v>
      </c>
      <c r="AO542" s="163">
        <f t="shared" si="468"/>
        <v>0</v>
      </c>
      <c r="AP542" s="163">
        <f t="shared" si="468"/>
        <v>0</v>
      </c>
      <c r="AQ542" s="163">
        <f t="shared" si="468"/>
        <v>0</v>
      </c>
      <c r="AR542" s="163">
        <f t="shared" si="468"/>
        <v>0</v>
      </c>
      <c r="AS542" s="163">
        <f t="shared" si="468"/>
        <v>0</v>
      </c>
      <c r="AT542" s="163">
        <f t="shared" si="468"/>
        <v>0</v>
      </c>
      <c r="AU542" s="163">
        <f t="shared" si="468"/>
        <v>0</v>
      </c>
      <c r="AV542" s="163">
        <f t="shared" si="468"/>
        <v>0</v>
      </c>
      <c r="AW542" s="163">
        <f t="shared" si="468"/>
        <v>0</v>
      </c>
      <c r="AX542" s="163">
        <f t="shared" si="468"/>
        <v>0</v>
      </c>
      <c r="AY542" s="163">
        <f t="shared" ref="AY542:AZ542" si="469">AY549+AY619+AY689+AY696+AY703</f>
        <v>24666.5</v>
      </c>
      <c r="AZ542" s="163">
        <f t="shared" si="469"/>
        <v>24666.5</v>
      </c>
      <c r="BA542" s="163">
        <f t="shared" si="468"/>
        <v>0</v>
      </c>
      <c r="BB542" s="391"/>
      <c r="BC542" s="162"/>
    </row>
    <row r="543" spans="1:55" ht="22.5" customHeight="1">
      <c r="A543" s="288"/>
      <c r="B543" s="287"/>
      <c r="C543" s="287"/>
      <c r="D543" s="224" t="s">
        <v>268</v>
      </c>
      <c r="E543" s="163">
        <f>H543+K543+N543+Q543+T543+W543+Z543+AE543+AJ543+AO543+AT543+AY543</f>
        <v>189401.77</v>
      </c>
      <c r="F543" s="163">
        <f t="shared" si="453"/>
        <v>188687.28</v>
      </c>
      <c r="G543" s="163">
        <f t="shared" ref="G543" si="470">F543*100/E543</f>
        <v>99.6227648770125</v>
      </c>
      <c r="H543" s="163">
        <f t="shared" ref="H543:BA543" si="471">H550+H620+H690+H697</f>
        <v>28792.42</v>
      </c>
      <c r="I543" s="163">
        <f t="shared" si="471"/>
        <v>28792.42</v>
      </c>
      <c r="J543" s="163">
        <f t="shared" si="471"/>
        <v>0</v>
      </c>
      <c r="K543" s="163">
        <f t="shared" si="471"/>
        <v>55877.29</v>
      </c>
      <c r="L543" s="163">
        <f t="shared" si="471"/>
        <v>55877.29</v>
      </c>
      <c r="M543" s="163">
        <f t="shared" si="471"/>
        <v>0</v>
      </c>
      <c r="N543" s="163">
        <f t="shared" si="471"/>
        <v>0</v>
      </c>
      <c r="O543" s="163">
        <f t="shared" si="471"/>
        <v>0</v>
      </c>
      <c r="P543" s="163">
        <f t="shared" si="471"/>
        <v>0</v>
      </c>
      <c r="Q543" s="163">
        <f t="shared" si="471"/>
        <v>7385.26</v>
      </c>
      <c r="R543" s="163">
        <f t="shared" si="471"/>
        <v>7385.26</v>
      </c>
      <c r="S543" s="163">
        <f t="shared" si="471"/>
        <v>0</v>
      </c>
      <c r="T543" s="163">
        <f t="shared" si="471"/>
        <v>0</v>
      </c>
      <c r="U543" s="163">
        <f t="shared" si="471"/>
        <v>0</v>
      </c>
      <c r="V543" s="163">
        <f t="shared" si="471"/>
        <v>0</v>
      </c>
      <c r="W543" s="163">
        <f t="shared" si="471"/>
        <v>14891.11</v>
      </c>
      <c r="X543" s="163">
        <f t="shared" si="471"/>
        <v>14891.11</v>
      </c>
      <c r="Y543" s="163">
        <f t="shared" si="471"/>
        <v>0</v>
      </c>
      <c r="Z543" s="163">
        <f t="shared" si="471"/>
        <v>0</v>
      </c>
      <c r="AA543" s="163">
        <f t="shared" si="471"/>
        <v>0</v>
      </c>
      <c r="AB543" s="163">
        <f t="shared" si="471"/>
        <v>0</v>
      </c>
      <c r="AC543" s="163">
        <f t="shared" si="471"/>
        <v>0</v>
      </c>
      <c r="AD543" s="163">
        <f t="shared" si="471"/>
        <v>0</v>
      </c>
      <c r="AE543" s="163">
        <f t="shared" si="471"/>
        <v>7274.29</v>
      </c>
      <c r="AF543" s="163">
        <f t="shared" si="471"/>
        <v>7274.29</v>
      </c>
      <c r="AG543" s="163">
        <f t="shared" si="471"/>
        <v>0</v>
      </c>
      <c r="AH543" s="163">
        <f t="shared" si="471"/>
        <v>0</v>
      </c>
      <c r="AI543" s="163">
        <f t="shared" si="471"/>
        <v>0</v>
      </c>
      <c r="AJ543" s="163">
        <f t="shared" si="471"/>
        <v>17942.37</v>
      </c>
      <c r="AK543" s="163">
        <f t="shared" si="471"/>
        <v>17942.37</v>
      </c>
      <c r="AL543" s="163">
        <f t="shared" si="471"/>
        <v>0</v>
      </c>
      <c r="AM543" s="163">
        <f t="shared" si="471"/>
        <v>0</v>
      </c>
      <c r="AN543" s="163">
        <f t="shared" si="471"/>
        <v>0</v>
      </c>
      <c r="AO543" s="163">
        <f t="shared" si="471"/>
        <v>22957.559999999998</v>
      </c>
      <c r="AP543" s="163">
        <f t="shared" si="471"/>
        <v>22957.559999999998</v>
      </c>
      <c r="AQ543" s="163">
        <f t="shared" si="471"/>
        <v>0</v>
      </c>
      <c r="AR543" s="163">
        <f t="shared" si="471"/>
        <v>0</v>
      </c>
      <c r="AS543" s="163">
        <f t="shared" si="471"/>
        <v>0</v>
      </c>
      <c r="AT543" s="163">
        <f t="shared" si="471"/>
        <v>30849.440000000002</v>
      </c>
      <c r="AU543" s="163">
        <f t="shared" si="471"/>
        <v>30849.440000000002</v>
      </c>
      <c r="AV543" s="163">
        <f t="shared" si="471"/>
        <v>0</v>
      </c>
      <c r="AW543" s="163">
        <f t="shared" si="471"/>
        <v>0</v>
      </c>
      <c r="AX543" s="163">
        <f t="shared" si="471"/>
        <v>0</v>
      </c>
      <c r="AY543" s="163">
        <f t="shared" ref="AY543:AZ543" si="472">AY550+AY620+AY690+AY697+AY704</f>
        <v>3432.0299999999997</v>
      </c>
      <c r="AZ543" s="163">
        <f t="shared" si="472"/>
        <v>2717.54</v>
      </c>
      <c r="BA543" s="163">
        <f t="shared" si="471"/>
        <v>0</v>
      </c>
      <c r="BB543" s="391"/>
      <c r="BC543" s="162"/>
    </row>
    <row r="544" spans="1:55" ht="82.5" customHeight="1">
      <c r="A544" s="288"/>
      <c r="B544" s="287"/>
      <c r="C544" s="287"/>
      <c r="D544" s="224" t="s">
        <v>274</v>
      </c>
      <c r="E544" s="163">
        <f t="shared" ref="E544:E546" si="473">H544+K544+N544+Q544+T544+W544+Z544+AE544+AJ544+AO544+AT544+AY544</f>
        <v>0</v>
      </c>
      <c r="F544" s="163">
        <f t="shared" si="453"/>
        <v>0</v>
      </c>
      <c r="G544" s="163"/>
      <c r="H544" s="163">
        <f t="shared" ref="H544:BA544" si="474">H551+H621</f>
        <v>0</v>
      </c>
      <c r="I544" s="163">
        <f t="shared" si="474"/>
        <v>0</v>
      </c>
      <c r="J544" s="163">
        <f t="shared" si="474"/>
        <v>0</v>
      </c>
      <c r="K544" s="163">
        <f t="shared" si="474"/>
        <v>0</v>
      </c>
      <c r="L544" s="163">
        <f t="shared" si="474"/>
        <v>0</v>
      </c>
      <c r="M544" s="163">
        <f t="shared" si="474"/>
        <v>0</v>
      </c>
      <c r="N544" s="163">
        <f t="shared" si="474"/>
        <v>0</v>
      </c>
      <c r="O544" s="163">
        <f t="shared" si="474"/>
        <v>0</v>
      </c>
      <c r="P544" s="163">
        <f t="shared" si="474"/>
        <v>0</v>
      </c>
      <c r="Q544" s="163">
        <f t="shared" si="474"/>
        <v>0</v>
      </c>
      <c r="R544" s="163">
        <f t="shared" si="474"/>
        <v>0</v>
      </c>
      <c r="S544" s="163">
        <f t="shared" si="474"/>
        <v>0</v>
      </c>
      <c r="T544" s="163">
        <f t="shared" si="474"/>
        <v>0</v>
      </c>
      <c r="U544" s="163">
        <f t="shared" si="474"/>
        <v>0</v>
      </c>
      <c r="V544" s="163">
        <f t="shared" si="474"/>
        <v>0</v>
      </c>
      <c r="W544" s="163">
        <f t="shared" si="474"/>
        <v>0</v>
      </c>
      <c r="X544" s="163">
        <f t="shared" si="474"/>
        <v>0</v>
      </c>
      <c r="Y544" s="163">
        <f t="shared" si="474"/>
        <v>0</v>
      </c>
      <c r="Z544" s="163">
        <f t="shared" si="474"/>
        <v>0</v>
      </c>
      <c r="AA544" s="163">
        <f t="shared" si="474"/>
        <v>0</v>
      </c>
      <c r="AB544" s="163">
        <f t="shared" si="474"/>
        <v>0</v>
      </c>
      <c r="AC544" s="163">
        <f t="shared" si="474"/>
        <v>0</v>
      </c>
      <c r="AD544" s="163">
        <f t="shared" si="474"/>
        <v>0</v>
      </c>
      <c r="AE544" s="163">
        <f t="shared" si="474"/>
        <v>0</v>
      </c>
      <c r="AF544" s="163">
        <f t="shared" si="474"/>
        <v>0</v>
      </c>
      <c r="AG544" s="163">
        <f t="shared" si="474"/>
        <v>0</v>
      </c>
      <c r="AH544" s="163">
        <f t="shared" si="474"/>
        <v>0</v>
      </c>
      <c r="AI544" s="163">
        <f t="shared" si="474"/>
        <v>0</v>
      </c>
      <c r="AJ544" s="163">
        <f t="shared" si="474"/>
        <v>0</v>
      </c>
      <c r="AK544" s="163">
        <f t="shared" si="474"/>
        <v>0</v>
      </c>
      <c r="AL544" s="163">
        <f t="shared" si="474"/>
        <v>0</v>
      </c>
      <c r="AM544" s="163">
        <f t="shared" si="474"/>
        <v>0</v>
      </c>
      <c r="AN544" s="163">
        <f t="shared" si="474"/>
        <v>0</v>
      </c>
      <c r="AO544" s="163">
        <f t="shared" si="474"/>
        <v>0</v>
      </c>
      <c r="AP544" s="163">
        <f t="shared" si="474"/>
        <v>0</v>
      </c>
      <c r="AQ544" s="163">
        <f t="shared" si="474"/>
        <v>0</v>
      </c>
      <c r="AR544" s="163">
        <f t="shared" si="474"/>
        <v>0</v>
      </c>
      <c r="AS544" s="163">
        <f t="shared" si="474"/>
        <v>0</v>
      </c>
      <c r="AT544" s="163">
        <f t="shared" si="474"/>
        <v>0</v>
      </c>
      <c r="AU544" s="163">
        <f t="shared" si="474"/>
        <v>0</v>
      </c>
      <c r="AV544" s="163">
        <f t="shared" si="474"/>
        <v>0</v>
      </c>
      <c r="AW544" s="163">
        <f t="shared" si="474"/>
        <v>0</v>
      </c>
      <c r="AX544" s="163">
        <f t="shared" si="474"/>
        <v>0</v>
      </c>
      <c r="AY544" s="163">
        <f t="shared" si="474"/>
        <v>0</v>
      </c>
      <c r="AZ544" s="163">
        <f t="shared" si="474"/>
        <v>0</v>
      </c>
      <c r="BA544" s="163">
        <f t="shared" si="474"/>
        <v>0</v>
      </c>
      <c r="BB544" s="391"/>
      <c r="BC544" s="162"/>
    </row>
    <row r="545" spans="1:55" ht="22.5" customHeight="1">
      <c r="A545" s="288"/>
      <c r="B545" s="287"/>
      <c r="C545" s="287"/>
      <c r="D545" s="224" t="s">
        <v>269</v>
      </c>
      <c r="E545" s="163">
        <f t="shared" si="473"/>
        <v>0</v>
      </c>
      <c r="F545" s="163">
        <f t="shared" si="453"/>
        <v>0</v>
      </c>
      <c r="G545" s="163"/>
      <c r="H545" s="163">
        <f t="shared" ref="H545:BA545" si="475">H552+H622</f>
        <v>0</v>
      </c>
      <c r="I545" s="163">
        <f t="shared" si="475"/>
        <v>0</v>
      </c>
      <c r="J545" s="163">
        <f t="shared" si="475"/>
        <v>0</v>
      </c>
      <c r="K545" s="163">
        <f t="shared" si="475"/>
        <v>0</v>
      </c>
      <c r="L545" s="163">
        <f t="shared" si="475"/>
        <v>0</v>
      </c>
      <c r="M545" s="163">
        <f t="shared" si="475"/>
        <v>0</v>
      </c>
      <c r="N545" s="163">
        <f t="shared" si="475"/>
        <v>0</v>
      </c>
      <c r="O545" s="163">
        <f t="shared" si="475"/>
        <v>0</v>
      </c>
      <c r="P545" s="163">
        <f t="shared" si="475"/>
        <v>0</v>
      </c>
      <c r="Q545" s="163">
        <f t="shared" si="475"/>
        <v>0</v>
      </c>
      <c r="R545" s="163">
        <f t="shared" si="475"/>
        <v>0</v>
      </c>
      <c r="S545" s="163">
        <f t="shared" si="475"/>
        <v>0</v>
      </c>
      <c r="T545" s="163">
        <f t="shared" si="475"/>
        <v>0</v>
      </c>
      <c r="U545" s="163">
        <f t="shared" si="475"/>
        <v>0</v>
      </c>
      <c r="V545" s="163">
        <f t="shared" si="475"/>
        <v>0</v>
      </c>
      <c r="W545" s="163">
        <f t="shared" si="475"/>
        <v>0</v>
      </c>
      <c r="X545" s="163">
        <f t="shared" si="475"/>
        <v>0</v>
      </c>
      <c r="Y545" s="163">
        <f t="shared" si="475"/>
        <v>0</v>
      </c>
      <c r="Z545" s="163">
        <f t="shared" si="475"/>
        <v>0</v>
      </c>
      <c r="AA545" s="163">
        <f t="shared" si="475"/>
        <v>0</v>
      </c>
      <c r="AB545" s="163">
        <f t="shared" si="475"/>
        <v>0</v>
      </c>
      <c r="AC545" s="163">
        <f t="shared" si="475"/>
        <v>0</v>
      </c>
      <c r="AD545" s="163">
        <f t="shared" si="475"/>
        <v>0</v>
      </c>
      <c r="AE545" s="163">
        <f t="shared" si="475"/>
        <v>0</v>
      </c>
      <c r="AF545" s="163">
        <f t="shared" si="475"/>
        <v>0</v>
      </c>
      <c r="AG545" s="163">
        <f t="shared" si="475"/>
        <v>0</v>
      </c>
      <c r="AH545" s="163">
        <f t="shared" si="475"/>
        <v>0</v>
      </c>
      <c r="AI545" s="163">
        <f t="shared" si="475"/>
        <v>0</v>
      </c>
      <c r="AJ545" s="163">
        <f t="shared" si="475"/>
        <v>0</v>
      </c>
      <c r="AK545" s="163">
        <f t="shared" si="475"/>
        <v>0</v>
      </c>
      <c r="AL545" s="163">
        <f t="shared" si="475"/>
        <v>0</v>
      </c>
      <c r="AM545" s="163">
        <f t="shared" si="475"/>
        <v>0</v>
      </c>
      <c r="AN545" s="163">
        <f t="shared" si="475"/>
        <v>0</v>
      </c>
      <c r="AO545" s="163">
        <f t="shared" si="475"/>
        <v>0</v>
      </c>
      <c r="AP545" s="163">
        <f t="shared" si="475"/>
        <v>0</v>
      </c>
      <c r="AQ545" s="163">
        <f t="shared" si="475"/>
        <v>0</v>
      </c>
      <c r="AR545" s="163">
        <f t="shared" si="475"/>
        <v>0</v>
      </c>
      <c r="AS545" s="163">
        <f t="shared" si="475"/>
        <v>0</v>
      </c>
      <c r="AT545" s="163">
        <f t="shared" si="475"/>
        <v>0</v>
      </c>
      <c r="AU545" s="163">
        <f t="shared" si="475"/>
        <v>0</v>
      </c>
      <c r="AV545" s="163">
        <f t="shared" si="475"/>
        <v>0</v>
      </c>
      <c r="AW545" s="163">
        <f t="shared" si="475"/>
        <v>0</v>
      </c>
      <c r="AX545" s="163">
        <f t="shared" si="475"/>
        <v>0</v>
      </c>
      <c r="AY545" s="163">
        <f t="shared" si="475"/>
        <v>0</v>
      </c>
      <c r="AZ545" s="163">
        <f t="shared" si="475"/>
        <v>0</v>
      </c>
      <c r="BA545" s="163">
        <f t="shared" si="475"/>
        <v>0</v>
      </c>
      <c r="BB545" s="391"/>
      <c r="BC545" s="162"/>
    </row>
    <row r="546" spans="1:55" ht="31.2">
      <c r="A546" s="288"/>
      <c r="B546" s="287"/>
      <c r="C546" s="287"/>
      <c r="D546" s="228" t="s">
        <v>43</v>
      </c>
      <c r="E546" s="163">
        <f t="shared" si="473"/>
        <v>0</v>
      </c>
      <c r="F546" s="163">
        <f t="shared" si="453"/>
        <v>0</v>
      </c>
      <c r="G546" s="163"/>
      <c r="H546" s="163">
        <f t="shared" ref="H546:BA546" si="476">H553+H623</f>
        <v>0</v>
      </c>
      <c r="I546" s="163">
        <f t="shared" si="476"/>
        <v>0</v>
      </c>
      <c r="J546" s="163">
        <f t="shared" si="476"/>
        <v>0</v>
      </c>
      <c r="K546" s="163">
        <f t="shared" si="476"/>
        <v>0</v>
      </c>
      <c r="L546" s="163">
        <f t="shared" si="476"/>
        <v>0</v>
      </c>
      <c r="M546" s="163">
        <f t="shared" si="476"/>
        <v>0</v>
      </c>
      <c r="N546" s="163">
        <f t="shared" si="476"/>
        <v>0</v>
      </c>
      <c r="O546" s="163">
        <f t="shared" si="476"/>
        <v>0</v>
      </c>
      <c r="P546" s="163">
        <f t="shared" si="476"/>
        <v>0</v>
      </c>
      <c r="Q546" s="163">
        <f t="shared" si="476"/>
        <v>0</v>
      </c>
      <c r="R546" s="163">
        <f t="shared" si="476"/>
        <v>0</v>
      </c>
      <c r="S546" s="163">
        <f t="shared" si="476"/>
        <v>0</v>
      </c>
      <c r="T546" s="163">
        <f t="shared" si="476"/>
        <v>0</v>
      </c>
      <c r="U546" s="163">
        <f t="shared" si="476"/>
        <v>0</v>
      </c>
      <c r="V546" s="163">
        <f t="shared" si="476"/>
        <v>0</v>
      </c>
      <c r="W546" s="163">
        <f t="shared" si="476"/>
        <v>0</v>
      </c>
      <c r="X546" s="163">
        <f t="shared" si="476"/>
        <v>0</v>
      </c>
      <c r="Y546" s="163">
        <f t="shared" si="476"/>
        <v>0</v>
      </c>
      <c r="Z546" s="163">
        <f t="shared" si="476"/>
        <v>0</v>
      </c>
      <c r="AA546" s="163">
        <f t="shared" si="476"/>
        <v>0</v>
      </c>
      <c r="AB546" s="163">
        <f t="shared" si="476"/>
        <v>0</v>
      </c>
      <c r="AC546" s="163">
        <f t="shared" si="476"/>
        <v>0</v>
      </c>
      <c r="AD546" s="163">
        <f t="shared" si="476"/>
        <v>0</v>
      </c>
      <c r="AE546" s="163">
        <f t="shared" si="476"/>
        <v>0</v>
      </c>
      <c r="AF546" s="163">
        <f t="shared" si="476"/>
        <v>0</v>
      </c>
      <c r="AG546" s="163">
        <f t="shared" si="476"/>
        <v>0</v>
      </c>
      <c r="AH546" s="163">
        <f t="shared" si="476"/>
        <v>0</v>
      </c>
      <c r="AI546" s="163">
        <f t="shared" si="476"/>
        <v>0</v>
      </c>
      <c r="AJ546" s="163">
        <f t="shared" si="476"/>
        <v>0</v>
      </c>
      <c r="AK546" s="163">
        <f t="shared" si="476"/>
        <v>0</v>
      </c>
      <c r="AL546" s="163">
        <f t="shared" si="476"/>
        <v>0</v>
      </c>
      <c r="AM546" s="163">
        <f t="shared" si="476"/>
        <v>0</v>
      </c>
      <c r="AN546" s="163">
        <f t="shared" si="476"/>
        <v>0</v>
      </c>
      <c r="AO546" s="163">
        <f t="shared" si="476"/>
        <v>0</v>
      </c>
      <c r="AP546" s="163">
        <f t="shared" si="476"/>
        <v>0</v>
      </c>
      <c r="AQ546" s="163">
        <f t="shared" si="476"/>
        <v>0</v>
      </c>
      <c r="AR546" s="163">
        <f t="shared" si="476"/>
        <v>0</v>
      </c>
      <c r="AS546" s="163">
        <f t="shared" si="476"/>
        <v>0</v>
      </c>
      <c r="AT546" s="163">
        <f t="shared" si="476"/>
        <v>0</v>
      </c>
      <c r="AU546" s="163">
        <f t="shared" si="476"/>
        <v>0</v>
      </c>
      <c r="AV546" s="163">
        <f t="shared" si="476"/>
        <v>0</v>
      </c>
      <c r="AW546" s="163">
        <f t="shared" si="476"/>
        <v>0</v>
      </c>
      <c r="AX546" s="163">
        <f t="shared" si="476"/>
        <v>0</v>
      </c>
      <c r="AY546" s="163">
        <f t="shared" si="476"/>
        <v>0</v>
      </c>
      <c r="AZ546" s="163">
        <f t="shared" si="476"/>
        <v>0</v>
      </c>
      <c r="BA546" s="163">
        <f t="shared" si="476"/>
        <v>0</v>
      </c>
      <c r="BB546" s="392"/>
      <c r="BC546" s="162"/>
    </row>
    <row r="547" spans="1:55" ht="22.5" customHeight="1">
      <c r="A547" s="288" t="s">
        <v>428</v>
      </c>
      <c r="B547" s="287" t="s">
        <v>603</v>
      </c>
      <c r="C547" s="287" t="s">
        <v>307</v>
      </c>
      <c r="D547" s="150" t="s">
        <v>41</v>
      </c>
      <c r="E547" s="163">
        <f t="shared" ref="E547:E549" si="477">H547+K547+N547+Q547+T547+W547+Z547+AE547+AJ547+AO547+AT547+AY547</f>
        <v>50490.139999999992</v>
      </c>
      <c r="F547" s="163">
        <f t="shared" ref="F547:F553" si="478">I547+L547+O547+R547+U547+X547+AA547+AF547+AK547+AP547+AU547+AZ547</f>
        <v>49775.649999999994</v>
      </c>
      <c r="G547" s="163">
        <f t="shared" ref="G547" si="479">F547*100/E547</f>
        <v>98.584892020501428</v>
      </c>
      <c r="H547" s="163">
        <f>H548+H549+H550+H552+H553</f>
        <v>20743.689999999999</v>
      </c>
      <c r="I547" s="163">
        <f t="shared" ref="I547:AZ547" si="480">I548+I549+I550+I552+I553</f>
        <v>20743.689999999999</v>
      </c>
      <c r="J547" s="163"/>
      <c r="K547" s="163">
        <f t="shared" si="480"/>
        <v>0</v>
      </c>
      <c r="L547" s="163">
        <f t="shared" si="480"/>
        <v>0</v>
      </c>
      <c r="M547" s="163"/>
      <c r="N547" s="163">
        <f t="shared" si="480"/>
        <v>0</v>
      </c>
      <c r="O547" s="163">
        <f t="shared" si="480"/>
        <v>0</v>
      </c>
      <c r="P547" s="163"/>
      <c r="Q547" s="163">
        <f t="shared" si="480"/>
        <v>0</v>
      </c>
      <c r="R547" s="163">
        <f t="shared" si="480"/>
        <v>0</v>
      </c>
      <c r="S547" s="163"/>
      <c r="T547" s="163">
        <f t="shared" si="480"/>
        <v>0</v>
      </c>
      <c r="U547" s="163">
        <f t="shared" si="480"/>
        <v>0</v>
      </c>
      <c r="V547" s="163"/>
      <c r="W547" s="163">
        <f t="shared" si="480"/>
        <v>9707.86</v>
      </c>
      <c r="X547" s="163">
        <f t="shared" si="480"/>
        <v>9707.86</v>
      </c>
      <c r="Y547" s="163"/>
      <c r="Z547" s="163">
        <f t="shared" si="480"/>
        <v>0</v>
      </c>
      <c r="AA547" s="163">
        <f t="shared" si="480"/>
        <v>0</v>
      </c>
      <c r="AB547" s="163">
        <f t="shared" si="480"/>
        <v>0</v>
      </c>
      <c r="AC547" s="163">
        <f t="shared" si="480"/>
        <v>0</v>
      </c>
      <c r="AD547" s="163"/>
      <c r="AE547" s="163">
        <f t="shared" si="480"/>
        <v>7274.29</v>
      </c>
      <c r="AF547" s="163">
        <f t="shared" si="480"/>
        <v>7274.29</v>
      </c>
      <c r="AG547" s="163">
        <f t="shared" si="480"/>
        <v>0</v>
      </c>
      <c r="AH547" s="163">
        <f t="shared" si="480"/>
        <v>0</v>
      </c>
      <c r="AI547" s="163"/>
      <c r="AJ547" s="163">
        <f t="shared" si="480"/>
        <v>0</v>
      </c>
      <c r="AK547" s="163">
        <f t="shared" si="480"/>
        <v>0</v>
      </c>
      <c r="AL547" s="163">
        <f t="shared" si="480"/>
        <v>0</v>
      </c>
      <c r="AM547" s="163">
        <f t="shared" si="480"/>
        <v>0</v>
      </c>
      <c r="AN547" s="163"/>
      <c r="AO547" s="163">
        <f t="shared" si="480"/>
        <v>0</v>
      </c>
      <c r="AP547" s="163">
        <f t="shared" si="480"/>
        <v>0</v>
      </c>
      <c r="AQ547" s="163">
        <f t="shared" si="480"/>
        <v>0</v>
      </c>
      <c r="AR547" s="163">
        <f t="shared" si="480"/>
        <v>0</v>
      </c>
      <c r="AS547" s="163"/>
      <c r="AT547" s="163">
        <f t="shared" si="480"/>
        <v>12049.810000000001</v>
      </c>
      <c r="AU547" s="163">
        <f t="shared" si="480"/>
        <v>12049.810000000001</v>
      </c>
      <c r="AV547" s="163">
        <f t="shared" si="480"/>
        <v>0</v>
      </c>
      <c r="AW547" s="163">
        <f t="shared" si="480"/>
        <v>0</v>
      </c>
      <c r="AX547" s="163"/>
      <c r="AY547" s="163">
        <f t="shared" si="480"/>
        <v>714.49</v>
      </c>
      <c r="AZ547" s="163">
        <f t="shared" si="480"/>
        <v>0</v>
      </c>
      <c r="BA547" s="163"/>
      <c r="BB547" s="160"/>
      <c r="BC547" s="174"/>
    </row>
    <row r="548" spans="1:55" ht="32.25" customHeight="1">
      <c r="A548" s="288"/>
      <c r="B548" s="287"/>
      <c r="C548" s="287"/>
      <c r="D548" s="148" t="s">
        <v>37</v>
      </c>
      <c r="E548" s="163">
        <f t="shared" si="477"/>
        <v>0</v>
      </c>
      <c r="F548" s="163">
        <f t="shared" si="478"/>
        <v>0</v>
      </c>
      <c r="G548" s="163"/>
      <c r="H548" s="163">
        <f>H555+H562+H569+H576+H583+H590+H597+H604+H611</f>
        <v>0</v>
      </c>
      <c r="I548" s="163">
        <f t="shared" ref="I548:BA548" si="481">I555+I562+I569+I576+I583+I590+I597+I604+I611</f>
        <v>0</v>
      </c>
      <c r="J548" s="163">
        <f t="shared" si="481"/>
        <v>0</v>
      </c>
      <c r="K548" s="163">
        <f t="shared" si="481"/>
        <v>0</v>
      </c>
      <c r="L548" s="163">
        <f t="shared" si="481"/>
        <v>0</v>
      </c>
      <c r="M548" s="163">
        <f t="shared" si="481"/>
        <v>0</v>
      </c>
      <c r="N548" s="163">
        <f t="shared" si="481"/>
        <v>0</v>
      </c>
      <c r="O548" s="163">
        <f t="shared" si="481"/>
        <v>0</v>
      </c>
      <c r="P548" s="163">
        <f t="shared" si="481"/>
        <v>0</v>
      </c>
      <c r="Q548" s="163">
        <f t="shared" si="481"/>
        <v>0</v>
      </c>
      <c r="R548" s="163">
        <f t="shared" si="481"/>
        <v>0</v>
      </c>
      <c r="S548" s="163">
        <f t="shared" si="481"/>
        <v>0</v>
      </c>
      <c r="T548" s="163">
        <f t="shared" si="481"/>
        <v>0</v>
      </c>
      <c r="U548" s="163">
        <f t="shared" si="481"/>
        <v>0</v>
      </c>
      <c r="V548" s="163">
        <f t="shared" si="481"/>
        <v>0</v>
      </c>
      <c r="W548" s="163">
        <f t="shared" si="481"/>
        <v>0</v>
      </c>
      <c r="X548" s="163">
        <f t="shared" si="481"/>
        <v>0</v>
      </c>
      <c r="Y548" s="163">
        <f t="shared" si="481"/>
        <v>0</v>
      </c>
      <c r="Z548" s="163">
        <f t="shared" si="481"/>
        <v>0</v>
      </c>
      <c r="AA548" s="163">
        <f t="shared" si="481"/>
        <v>0</v>
      </c>
      <c r="AB548" s="163">
        <f t="shared" si="481"/>
        <v>0</v>
      </c>
      <c r="AC548" s="163">
        <f t="shared" si="481"/>
        <v>0</v>
      </c>
      <c r="AD548" s="163">
        <f t="shared" si="481"/>
        <v>0</v>
      </c>
      <c r="AE548" s="163">
        <f t="shared" si="481"/>
        <v>0</v>
      </c>
      <c r="AF548" s="163">
        <f t="shared" si="481"/>
        <v>0</v>
      </c>
      <c r="AG548" s="163">
        <f t="shared" si="481"/>
        <v>0</v>
      </c>
      <c r="AH548" s="163">
        <f t="shared" si="481"/>
        <v>0</v>
      </c>
      <c r="AI548" s="163">
        <f t="shared" si="481"/>
        <v>0</v>
      </c>
      <c r="AJ548" s="163">
        <f t="shared" si="481"/>
        <v>0</v>
      </c>
      <c r="AK548" s="163">
        <f t="shared" si="481"/>
        <v>0</v>
      </c>
      <c r="AL548" s="163">
        <f t="shared" si="481"/>
        <v>0</v>
      </c>
      <c r="AM548" s="163">
        <f t="shared" si="481"/>
        <v>0</v>
      </c>
      <c r="AN548" s="163">
        <f t="shared" si="481"/>
        <v>0</v>
      </c>
      <c r="AO548" s="163">
        <f t="shared" si="481"/>
        <v>0</v>
      </c>
      <c r="AP548" s="163">
        <f t="shared" si="481"/>
        <v>0</v>
      </c>
      <c r="AQ548" s="163">
        <f t="shared" si="481"/>
        <v>0</v>
      </c>
      <c r="AR548" s="163">
        <f t="shared" si="481"/>
        <v>0</v>
      </c>
      <c r="AS548" s="163">
        <f t="shared" si="481"/>
        <v>0</v>
      </c>
      <c r="AT548" s="163">
        <f t="shared" si="481"/>
        <v>0</v>
      </c>
      <c r="AU548" s="163">
        <f t="shared" si="481"/>
        <v>0</v>
      </c>
      <c r="AV548" s="163">
        <f t="shared" si="481"/>
        <v>0</v>
      </c>
      <c r="AW548" s="163">
        <f t="shared" si="481"/>
        <v>0</v>
      </c>
      <c r="AX548" s="163">
        <f t="shared" si="481"/>
        <v>0</v>
      </c>
      <c r="AY548" s="163">
        <f t="shared" si="481"/>
        <v>0</v>
      </c>
      <c r="AZ548" s="163">
        <f t="shared" si="481"/>
        <v>0</v>
      </c>
      <c r="BA548" s="163">
        <f t="shared" si="481"/>
        <v>0</v>
      </c>
      <c r="BB548" s="160"/>
      <c r="BC548" s="174"/>
    </row>
    <row r="549" spans="1:55" ht="50.25" customHeight="1">
      <c r="A549" s="288"/>
      <c r="B549" s="287"/>
      <c r="C549" s="287"/>
      <c r="D549" s="172" t="s">
        <v>2</v>
      </c>
      <c r="E549" s="163">
        <f t="shared" si="477"/>
        <v>0</v>
      </c>
      <c r="F549" s="163">
        <f t="shared" si="478"/>
        <v>0</v>
      </c>
      <c r="G549" s="163"/>
      <c r="H549" s="163">
        <f t="shared" ref="H549:BA549" si="482">H556+H563+H570+H577+H584+H591+H598+H605+H612</f>
        <v>0</v>
      </c>
      <c r="I549" s="163">
        <f t="shared" si="482"/>
        <v>0</v>
      </c>
      <c r="J549" s="163">
        <f t="shared" si="482"/>
        <v>0</v>
      </c>
      <c r="K549" s="163">
        <f t="shared" si="482"/>
        <v>0</v>
      </c>
      <c r="L549" s="163">
        <f t="shared" si="482"/>
        <v>0</v>
      </c>
      <c r="M549" s="163">
        <f t="shared" si="482"/>
        <v>0</v>
      </c>
      <c r="N549" s="163">
        <f t="shared" si="482"/>
        <v>0</v>
      </c>
      <c r="O549" s="163">
        <f t="shared" si="482"/>
        <v>0</v>
      </c>
      <c r="P549" s="163">
        <f t="shared" si="482"/>
        <v>0</v>
      </c>
      <c r="Q549" s="163">
        <f t="shared" si="482"/>
        <v>0</v>
      </c>
      <c r="R549" s="163">
        <f t="shared" si="482"/>
        <v>0</v>
      </c>
      <c r="S549" s="163">
        <f t="shared" si="482"/>
        <v>0</v>
      </c>
      <c r="T549" s="163">
        <f t="shared" si="482"/>
        <v>0</v>
      </c>
      <c r="U549" s="163">
        <f t="shared" si="482"/>
        <v>0</v>
      </c>
      <c r="V549" s="163">
        <f t="shared" si="482"/>
        <v>0</v>
      </c>
      <c r="W549" s="163">
        <f t="shared" si="482"/>
        <v>0</v>
      </c>
      <c r="X549" s="163">
        <f t="shared" si="482"/>
        <v>0</v>
      </c>
      <c r="Y549" s="163">
        <f t="shared" si="482"/>
        <v>0</v>
      </c>
      <c r="Z549" s="163">
        <f t="shared" si="482"/>
        <v>0</v>
      </c>
      <c r="AA549" s="163">
        <f t="shared" si="482"/>
        <v>0</v>
      </c>
      <c r="AB549" s="163">
        <f t="shared" si="482"/>
        <v>0</v>
      </c>
      <c r="AC549" s="163">
        <f t="shared" si="482"/>
        <v>0</v>
      </c>
      <c r="AD549" s="163">
        <f t="shared" si="482"/>
        <v>0</v>
      </c>
      <c r="AE549" s="163">
        <f t="shared" si="482"/>
        <v>0</v>
      </c>
      <c r="AF549" s="163">
        <f t="shared" si="482"/>
        <v>0</v>
      </c>
      <c r="AG549" s="163">
        <f t="shared" si="482"/>
        <v>0</v>
      </c>
      <c r="AH549" s="163">
        <f t="shared" si="482"/>
        <v>0</v>
      </c>
      <c r="AI549" s="163">
        <f t="shared" si="482"/>
        <v>0</v>
      </c>
      <c r="AJ549" s="163">
        <f t="shared" si="482"/>
        <v>0</v>
      </c>
      <c r="AK549" s="163">
        <f t="shared" si="482"/>
        <v>0</v>
      </c>
      <c r="AL549" s="163">
        <f t="shared" si="482"/>
        <v>0</v>
      </c>
      <c r="AM549" s="163">
        <f t="shared" si="482"/>
        <v>0</v>
      </c>
      <c r="AN549" s="163">
        <f t="shared" si="482"/>
        <v>0</v>
      </c>
      <c r="AO549" s="163">
        <f t="shared" si="482"/>
        <v>0</v>
      </c>
      <c r="AP549" s="163">
        <f t="shared" si="482"/>
        <v>0</v>
      </c>
      <c r="AQ549" s="163">
        <f t="shared" si="482"/>
        <v>0</v>
      </c>
      <c r="AR549" s="163">
        <f t="shared" si="482"/>
        <v>0</v>
      </c>
      <c r="AS549" s="163">
        <f t="shared" si="482"/>
        <v>0</v>
      </c>
      <c r="AT549" s="163">
        <f t="shared" si="482"/>
        <v>0</v>
      </c>
      <c r="AU549" s="163">
        <f t="shared" si="482"/>
        <v>0</v>
      </c>
      <c r="AV549" s="163">
        <f t="shared" si="482"/>
        <v>0</v>
      </c>
      <c r="AW549" s="163">
        <f t="shared" si="482"/>
        <v>0</v>
      </c>
      <c r="AX549" s="163">
        <f t="shared" si="482"/>
        <v>0</v>
      </c>
      <c r="AY549" s="163">
        <f t="shared" si="482"/>
        <v>0</v>
      </c>
      <c r="AZ549" s="163">
        <f t="shared" si="482"/>
        <v>0</v>
      </c>
      <c r="BA549" s="163">
        <f t="shared" si="482"/>
        <v>0</v>
      </c>
      <c r="BB549" s="160"/>
      <c r="BC549" s="162"/>
    </row>
    <row r="550" spans="1:55" ht="22.5" customHeight="1">
      <c r="A550" s="288"/>
      <c r="B550" s="287"/>
      <c r="C550" s="287"/>
      <c r="D550" s="224" t="s">
        <v>268</v>
      </c>
      <c r="E550" s="209">
        <f>H550+K550+N550+Q550+T550+W550+Z550+AE550+AJ550+AO550+AT550+AY550</f>
        <v>50490.139999999992</v>
      </c>
      <c r="F550" s="163">
        <f t="shared" si="478"/>
        <v>49775.649999999994</v>
      </c>
      <c r="G550" s="163">
        <f t="shared" ref="G550" si="483">F550*100/E550</f>
        <v>98.584892020501428</v>
      </c>
      <c r="H550" s="163">
        <f t="shared" ref="H550:BA550" si="484">H557+H564+H571+H578+H585+H592+H599+H606+H613</f>
        <v>20743.689999999999</v>
      </c>
      <c r="I550" s="163">
        <f t="shared" si="484"/>
        <v>20743.689999999999</v>
      </c>
      <c r="J550" s="163">
        <f t="shared" si="484"/>
        <v>0</v>
      </c>
      <c r="K550" s="163">
        <f t="shared" si="484"/>
        <v>0</v>
      </c>
      <c r="L550" s="163">
        <f t="shared" si="484"/>
        <v>0</v>
      </c>
      <c r="M550" s="163">
        <f t="shared" si="484"/>
        <v>0</v>
      </c>
      <c r="N550" s="163">
        <f t="shared" si="484"/>
        <v>0</v>
      </c>
      <c r="O550" s="163">
        <f t="shared" si="484"/>
        <v>0</v>
      </c>
      <c r="P550" s="163">
        <f t="shared" si="484"/>
        <v>0</v>
      </c>
      <c r="Q550" s="163">
        <f t="shared" si="484"/>
        <v>0</v>
      </c>
      <c r="R550" s="163">
        <f t="shared" si="484"/>
        <v>0</v>
      </c>
      <c r="S550" s="163">
        <f t="shared" si="484"/>
        <v>0</v>
      </c>
      <c r="T550" s="163">
        <f t="shared" si="484"/>
        <v>0</v>
      </c>
      <c r="U550" s="163">
        <f t="shared" si="484"/>
        <v>0</v>
      </c>
      <c r="V550" s="163">
        <f t="shared" si="484"/>
        <v>0</v>
      </c>
      <c r="W550" s="163">
        <f t="shared" si="484"/>
        <v>9707.86</v>
      </c>
      <c r="X550" s="163">
        <f t="shared" si="484"/>
        <v>9707.86</v>
      </c>
      <c r="Y550" s="163">
        <f t="shared" si="484"/>
        <v>0</v>
      </c>
      <c r="Z550" s="163">
        <f t="shared" si="484"/>
        <v>0</v>
      </c>
      <c r="AA550" s="163">
        <f t="shared" si="484"/>
        <v>0</v>
      </c>
      <c r="AB550" s="163">
        <f t="shared" si="484"/>
        <v>0</v>
      </c>
      <c r="AC550" s="163">
        <f t="shared" si="484"/>
        <v>0</v>
      </c>
      <c r="AD550" s="163">
        <f t="shared" si="484"/>
        <v>0</v>
      </c>
      <c r="AE550" s="163">
        <f t="shared" si="484"/>
        <v>7274.29</v>
      </c>
      <c r="AF550" s="163">
        <f t="shared" si="484"/>
        <v>7274.29</v>
      </c>
      <c r="AG550" s="163">
        <f t="shared" si="484"/>
        <v>0</v>
      </c>
      <c r="AH550" s="163">
        <f t="shared" si="484"/>
        <v>0</v>
      </c>
      <c r="AI550" s="163">
        <f t="shared" si="484"/>
        <v>0</v>
      </c>
      <c r="AJ550" s="163">
        <f t="shared" si="484"/>
        <v>0</v>
      </c>
      <c r="AK550" s="163">
        <f t="shared" si="484"/>
        <v>0</v>
      </c>
      <c r="AL550" s="163">
        <f t="shared" si="484"/>
        <v>0</v>
      </c>
      <c r="AM550" s="163">
        <f t="shared" si="484"/>
        <v>0</v>
      </c>
      <c r="AN550" s="163">
        <f t="shared" si="484"/>
        <v>0</v>
      </c>
      <c r="AO550" s="163">
        <f t="shared" si="484"/>
        <v>0</v>
      </c>
      <c r="AP550" s="163">
        <f t="shared" si="484"/>
        <v>0</v>
      </c>
      <c r="AQ550" s="163">
        <f t="shared" si="484"/>
        <v>0</v>
      </c>
      <c r="AR550" s="163">
        <f t="shared" si="484"/>
        <v>0</v>
      </c>
      <c r="AS550" s="163">
        <f t="shared" si="484"/>
        <v>0</v>
      </c>
      <c r="AT550" s="163">
        <f t="shared" si="484"/>
        <v>12049.810000000001</v>
      </c>
      <c r="AU550" s="163">
        <f t="shared" si="484"/>
        <v>12049.810000000001</v>
      </c>
      <c r="AV550" s="163">
        <f t="shared" si="484"/>
        <v>0</v>
      </c>
      <c r="AW550" s="163">
        <f t="shared" si="484"/>
        <v>0</v>
      </c>
      <c r="AX550" s="163">
        <f t="shared" si="484"/>
        <v>0</v>
      </c>
      <c r="AY550" s="163">
        <f t="shared" si="484"/>
        <v>714.49</v>
      </c>
      <c r="AZ550" s="163">
        <f t="shared" si="484"/>
        <v>0</v>
      </c>
      <c r="BA550" s="163">
        <f t="shared" si="484"/>
        <v>0</v>
      </c>
      <c r="BB550" s="160"/>
      <c r="BC550" s="162"/>
    </row>
    <row r="551" spans="1:55" ht="82.5" customHeight="1">
      <c r="A551" s="288"/>
      <c r="B551" s="287"/>
      <c r="C551" s="287"/>
      <c r="D551" s="224" t="s">
        <v>274</v>
      </c>
      <c r="E551" s="163">
        <f t="shared" ref="E551:E553" si="485">H551+K551+N551+Q551+T551+W551+Z551+AE551+AJ551+AO551+AT551+AY551</f>
        <v>0</v>
      </c>
      <c r="F551" s="163">
        <f t="shared" si="478"/>
        <v>0</v>
      </c>
      <c r="G551" s="163"/>
      <c r="H551" s="163">
        <f t="shared" ref="H551:BA551" si="486">H558+H565+H572+H579+H586+H593+H600+H607+H614</f>
        <v>0</v>
      </c>
      <c r="I551" s="163">
        <f t="shared" si="486"/>
        <v>0</v>
      </c>
      <c r="J551" s="163">
        <f t="shared" si="486"/>
        <v>0</v>
      </c>
      <c r="K551" s="163">
        <f t="shared" si="486"/>
        <v>0</v>
      </c>
      <c r="L551" s="163">
        <f t="shared" si="486"/>
        <v>0</v>
      </c>
      <c r="M551" s="163">
        <f t="shared" si="486"/>
        <v>0</v>
      </c>
      <c r="N551" s="163">
        <f t="shared" si="486"/>
        <v>0</v>
      </c>
      <c r="O551" s="163">
        <f t="shared" si="486"/>
        <v>0</v>
      </c>
      <c r="P551" s="163">
        <f t="shared" si="486"/>
        <v>0</v>
      </c>
      <c r="Q551" s="163">
        <f t="shared" si="486"/>
        <v>0</v>
      </c>
      <c r="R551" s="163">
        <f t="shared" si="486"/>
        <v>0</v>
      </c>
      <c r="S551" s="163">
        <f t="shared" si="486"/>
        <v>0</v>
      </c>
      <c r="T551" s="163">
        <f t="shared" si="486"/>
        <v>0</v>
      </c>
      <c r="U551" s="163">
        <f t="shared" si="486"/>
        <v>0</v>
      </c>
      <c r="V551" s="163">
        <f t="shared" si="486"/>
        <v>0</v>
      </c>
      <c r="W551" s="163">
        <f t="shared" si="486"/>
        <v>0</v>
      </c>
      <c r="X551" s="163">
        <f t="shared" si="486"/>
        <v>0</v>
      </c>
      <c r="Y551" s="163">
        <f t="shared" si="486"/>
        <v>0</v>
      </c>
      <c r="Z551" s="163">
        <f t="shared" si="486"/>
        <v>0</v>
      </c>
      <c r="AA551" s="163">
        <f t="shared" si="486"/>
        <v>0</v>
      </c>
      <c r="AB551" s="163">
        <f t="shared" si="486"/>
        <v>0</v>
      </c>
      <c r="AC551" s="163">
        <f t="shared" si="486"/>
        <v>0</v>
      </c>
      <c r="AD551" s="163">
        <f t="shared" si="486"/>
        <v>0</v>
      </c>
      <c r="AE551" s="163">
        <f t="shared" si="486"/>
        <v>0</v>
      </c>
      <c r="AF551" s="163">
        <f t="shared" si="486"/>
        <v>0</v>
      </c>
      <c r="AG551" s="163">
        <f t="shared" si="486"/>
        <v>0</v>
      </c>
      <c r="AH551" s="163">
        <f t="shared" si="486"/>
        <v>0</v>
      </c>
      <c r="AI551" s="163">
        <f t="shared" si="486"/>
        <v>0</v>
      </c>
      <c r="AJ551" s="163">
        <f t="shared" si="486"/>
        <v>0</v>
      </c>
      <c r="AK551" s="163">
        <f t="shared" si="486"/>
        <v>0</v>
      </c>
      <c r="AL551" s="163">
        <f t="shared" si="486"/>
        <v>0</v>
      </c>
      <c r="AM551" s="163">
        <f t="shared" si="486"/>
        <v>0</v>
      </c>
      <c r="AN551" s="163">
        <f t="shared" si="486"/>
        <v>0</v>
      </c>
      <c r="AO551" s="163">
        <f t="shared" si="486"/>
        <v>0</v>
      </c>
      <c r="AP551" s="163">
        <f t="shared" si="486"/>
        <v>0</v>
      </c>
      <c r="AQ551" s="163">
        <f t="shared" si="486"/>
        <v>0</v>
      </c>
      <c r="AR551" s="163">
        <f t="shared" si="486"/>
        <v>0</v>
      </c>
      <c r="AS551" s="163">
        <f t="shared" si="486"/>
        <v>0</v>
      </c>
      <c r="AT551" s="163">
        <f t="shared" si="486"/>
        <v>0</v>
      </c>
      <c r="AU551" s="163">
        <f t="shared" si="486"/>
        <v>0</v>
      </c>
      <c r="AV551" s="163">
        <f t="shared" si="486"/>
        <v>0</v>
      </c>
      <c r="AW551" s="163">
        <f t="shared" si="486"/>
        <v>0</v>
      </c>
      <c r="AX551" s="163">
        <f t="shared" si="486"/>
        <v>0</v>
      </c>
      <c r="AY551" s="163">
        <f t="shared" si="486"/>
        <v>0</v>
      </c>
      <c r="AZ551" s="163">
        <f t="shared" si="486"/>
        <v>0</v>
      </c>
      <c r="BA551" s="163">
        <f t="shared" si="486"/>
        <v>0</v>
      </c>
      <c r="BB551" s="160"/>
      <c r="BC551" s="162"/>
    </row>
    <row r="552" spans="1:55" ht="22.5" customHeight="1">
      <c r="A552" s="288"/>
      <c r="B552" s="287"/>
      <c r="C552" s="287"/>
      <c r="D552" s="224" t="s">
        <v>269</v>
      </c>
      <c r="E552" s="163">
        <f t="shared" si="485"/>
        <v>0</v>
      </c>
      <c r="F552" s="163">
        <f t="shared" si="478"/>
        <v>0</v>
      </c>
      <c r="G552" s="163"/>
      <c r="H552" s="163">
        <f t="shared" ref="H552:BA552" si="487">H559+H566+H573+H580+H587+H594+H601+H608+H615</f>
        <v>0</v>
      </c>
      <c r="I552" s="163">
        <f t="shared" si="487"/>
        <v>0</v>
      </c>
      <c r="J552" s="163">
        <f t="shared" si="487"/>
        <v>0</v>
      </c>
      <c r="K552" s="163">
        <f t="shared" si="487"/>
        <v>0</v>
      </c>
      <c r="L552" s="163">
        <f t="shared" si="487"/>
        <v>0</v>
      </c>
      <c r="M552" s="163">
        <f t="shared" si="487"/>
        <v>0</v>
      </c>
      <c r="N552" s="163">
        <f t="shared" si="487"/>
        <v>0</v>
      </c>
      <c r="O552" s="163">
        <f t="shared" si="487"/>
        <v>0</v>
      </c>
      <c r="P552" s="163">
        <f t="shared" si="487"/>
        <v>0</v>
      </c>
      <c r="Q552" s="163">
        <f t="shared" si="487"/>
        <v>0</v>
      </c>
      <c r="R552" s="163">
        <f t="shared" si="487"/>
        <v>0</v>
      </c>
      <c r="S552" s="163">
        <f t="shared" si="487"/>
        <v>0</v>
      </c>
      <c r="T552" s="163">
        <f t="shared" si="487"/>
        <v>0</v>
      </c>
      <c r="U552" s="163">
        <f t="shared" si="487"/>
        <v>0</v>
      </c>
      <c r="V552" s="163">
        <f t="shared" si="487"/>
        <v>0</v>
      </c>
      <c r="W552" s="163">
        <f t="shared" si="487"/>
        <v>0</v>
      </c>
      <c r="X552" s="163">
        <f t="shared" si="487"/>
        <v>0</v>
      </c>
      <c r="Y552" s="163">
        <f t="shared" si="487"/>
        <v>0</v>
      </c>
      <c r="Z552" s="163">
        <f t="shared" si="487"/>
        <v>0</v>
      </c>
      <c r="AA552" s="163">
        <f t="shared" si="487"/>
        <v>0</v>
      </c>
      <c r="AB552" s="163">
        <f t="shared" si="487"/>
        <v>0</v>
      </c>
      <c r="AC552" s="163">
        <f t="shared" si="487"/>
        <v>0</v>
      </c>
      <c r="AD552" s="163">
        <f t="shared" si="487"/>
        <v>0</v>
      </c>
      <c r="AE552" s="163">
        <f t="shared" si="487"/>
        <v>0</v>
      </c>
      <c r="AF552" s="163">
        <f t="shared" si="487"/>
        <v>0</v>
      </c>
      <c r="AG552" s="163">
        <f t="shared" si="487"/>
        <v>0</v>
      </c>
      <c r="AH552" s="163">
        <f t="shared" si="487"/>
        <v>0</v>
      </c>
      <c r="AI552" s="163">
        <f t="shared" si="487"/>
        <v>0</v>
      </c>
      <c r="AJ552" s="163">
        <f t="shared" si="487"/>
        <v>0</v>
      </c>
      <c r="AK552" s="163">
        <f t="shared" si="487"/>
        <v>0</v>
      </c>
      <c r="AL552" s="163">
        <f t="shared" si="487"/>
        <v>0</v>
      </c>
      <c r="AM552" s="163">
        <f t="shared" si="487"/>
        <v>0</v>
      </c>
      <c r="AN552" s="163">
        <f t="shared" si="487"/>
        <v>0</v>
      </c>
      <c r="AO552" s="163">
        <f t="shared" si="487"/>
        <v>0</v>
      </c>
      <c r="AP552" s="163">
        <f t="shared" si="487"/>
        <v>0</v>
      </c>
      <c r="AQ552" s="163">
        <f t="shared" si="487"/>
        <v>0</v>
      </c>
      <c r="AR552" s="163">
        <f t="shared" si="487"/>
        <v>0</v>
      </c>
      <c r="AS552" s="163">
        <f t="shared" si="487"/>
        <v>0</v>
      </c>
      <c r="AT552" s="163">
        <f t="shared" si="487"/>
        <v>0</v>
      </c>
      <c r="AU552" s="163">
        <f t="shared" si="487"/>
        <v>0</v>
      </c>
      <c r="AV552" s="163">
        <f t="shared" si="487"/>
        <v>0</v>
      </c>
      <c r="AW552" s="163">
        <f t="shared" si="487"/>
        <v>0</v>
      </c>
      <c r="AX552" s="163">
        <f t="shared" si="487"/>
        <v>0</v>
      </c>
      <c r="AY552" s="163">
        <f t="shared" si="487"/>
        <v>0</v>
      </c>
      <c r="AZ552" s="163">
        <f t="shared" si="487"/>
        <v>0</v>
      </c>
      <c r="BA552" s="163">
        <f t="shared" si="487"/>
        <v>0</v>
      </c>
      <c r="BB552" s="160"/>
      <c r="BC552" s="162"/>
    </row>
    <row r="553" spans="1:55" ht="31.2">
      <c r="A553" s="288"/>
      <c r="B553" s="287"/>
      <c r="C553" s="287"/>
      <c r="D553" s="228" t="s">
        <v>43</v>
      </c>
      <c r="E553" s="163">
        <f t="shared" si="485"/>
        <v>0</v>
      </c>
      <c r="F553" s="163">
        <f t="shared" si="478"/>
        <v>0</v>
      </c>
      <c r="G553" s="163"/>
      <c r="H553" s="163">
        <f t="shared" ref="H553:BA553" si="488">H560+H567+H574+H581+H588+H595+H602+H609+H616</f>
        <v>0</v>
      </c>
      <c r="I553" s="163">
        <f t="shared" si="488"/>
        <v>0</v>
      </c>
      <c r="J553" s="163">
        <f t="shared" si="488"/>
        <v>0</v>
      </c>
      <c r="K553" s="163">
        <f t="shared" si="488"/>
        <v>0</v>
      </c>
      <c r="L553" s="163">
        <f t="shared" si="488"/>
        <v>0</v>
      </c>
      <c r="M553" s="163">
        <f t="shared" si="488"/>
        <v>0</v>
      </c>
      <c r="N553" s="163">
        <f t="shared" si="488"/>
        <v>0</v>
      </c>
      <c r="O553" s="163">
        <f t="shared" si="488"/>
        <v>0</v>
      </c>
      <c r="P553" s="163">
        <f t="shared" si="488"/>
        <v>0</v>
      </c>
      <c r="Q553" s="163">
        <f t="shared" si="488"/>
        <v>0</v>
      </c>
      <c r="R553" s="163">
        <f t="shared" si="488"/>
        <v>0</v>
      </c>
      <c r="S553" s="163">
        <f t="shared" si="488"/>
        <v>0</v>
      </c>
      <c r="T553" s="163">
        <f t="shared" si="488"/>
        <v>0</v>
      </c>
      <c r="U553" s="163">
        <f t="shared" si="488"/>
        <v>0</v>
      </c>
      <c r="V553" s="163">
        <f t="shared" si="488"/>
        <v>0</v>
      </c>
      <c r="W553" s="163">
        <f t="shared" si="488"/>
        <v>0</v>
      </c>
      <c r="X553" s="163">
        <f t="shared" si="488"/>
        <v>0</v>
      </c>
      <c r="Y553" s="163">
        <f t="shared" si="488"/>
        <v>0</v>
      </c>
      <c r="Z553" s="163">
        <f t="shared" si="488"/>
        <v>0</v>
      </c>
      <c r="AA553" s="163">
        <f t="shared" si="488"/>
        <v>0</v>
      </c>
      <c r="AB553" s="163">
        <f t="shared" si="488"/>
        <v>0</v>
      </c>
      <c r="AC553" s="163">
        <f t="shared" si="488"/>
        <v>0</v>
      </c>
      <c r="AD553" s="163">
        <f t="shared" si="488"/>
        <v>0</v>
      </c>
      <c r="AE553" s="163">
        <f t="shared" si="488"/>
        <v>0</v>
      </c>
      <c r="AF553" s="163">
        <f t="shared" si="488"/>
        <v>0</v>
      </c>
      <c r="AG553" s="163">
        <f t="shared" si="488"/>
        <v>0</v>
      </c>
      <c r="AH553" s="163">
        <f t="shared" si="488"/>
        <v>0</v>
      </c>
      <c r="AI553" s="163">
        <f t="shared" si="488"/>
        <v>0</v>
      </c>
      <c r="AJ553" s="163">
        <f t="shared" si="488"/>
        <v>0</v>
      </c>
      <c r="AK553" s="163">
        <f t="shared" si="488"/>
        <v>0</v>
      </c>
      <c r="AL553" s="163">
        <f t="shared" si="488"/>
        <v>0</v>
      </c>
      <c r="AM553" s="163">
        <f t="shared" si="488"/>
        <v>0</v>
      </c>
      <c r="AN553" s="163">
        <f t="shared" si="488"/>
        <v>0</v>
      </c>
      <c r="AO553" s="163">
        <f t="shared" si="488"/>
        <v>0</v>
      </c>
      <c r="AP553" s="163">
        <f t="shared" si="488"/>
        <v>0</v>
      </c>
      <c r="AQ553" s="163">
        <f t="shared" si="488"/>
        <v>0</v>
      </c>
      <c r="AR553" s="163">
        <f t="shared" si="488"/>
        <v>0</v>
      </c>
      <c r="AS553" s="163">
        <f t="shared" si="488"/>
        <v>0</v>
      </c>
      <c r="AT553" s="163">
        <f t="shared" si="488"/>
        <v>0</v>
      </c>
      <c r="AU553" s="163">
        <f t="shared" si="488"/>
        <v>0</v>
      </c>
      <c r="AV553" s="163">
        <f t="shared" si="488"/>
        <v>0</v>
      </c>
      <c r="AW553" s="163">
        <f t="shared" si="488"/>
        <v>0</v>
      </c>
      <c r="AX553" s="163">
        <f t="shared" si="488"/>
        <v>0</v>
      </c>
      <c r="AY553" s="163">
        <f t="shared" si="488"/>
        <v>0</v>
      </c>
      <c r="AZ553" s="163">
        <f t="shared" si="488"/>
        <v>0</v>
      </c>
      <c r="BA553" s="163">
        <f t="shared" si="488"/>
        <v>0</v>
      </c>
      <c r="BB553" s="160"/>
      <c r="BC553" s="162"/>
    </row>
    <row r="554" spans="1:55" ht="22.5" customHeight="1">
      <c r="A554" s="288"/>
      <c r="B554" s="287" t="s">
        <v>308</v>
      </c>
      <c r="C554" s="287" t="s">
        <v>307</v>
      </c>
      <c r="D554" s="150" t="s">
        <v>41</v>
      </c>
      <c r="E554" s="163">
        <f t="shared" ref="E554:E556" si="489">H554+K554+N554+Q554+T554+W554+Z554+AE554+AJ554+AO554+AT554+AY554</f>
        <v>4061.69</v>
      </c>
      <c r="F554" s="163">
        <f t="shared" ref="F554:F560" si="490">I554+L554+O554+R554+U554+X554+AA554+AF554+AK554+AP554+AU554+AZ554</f>
        <v>4061.69</v>
      </c>
      <c r="G554" s="163">
        <f t="shared" ref="G554:G617" si="491">F554*100/E554</f>
        <v>100</v>
      </c>
      <c r="H554" s="163">
        <f>H555+H556+H557+H559+H560</f>
        <v>4061.69</v>
      </c>
      <c r="I554" s="163">
        <f t="shared" ref="I554:AZ554" si="492">I555+I556+I557+I559+I560</f>
        <v>4061.69</v>
      </c>
      <c r="J554" s="163"/>
      <c r="K554" s="163">
        <f t="shared" si="492"/>
        <v>0</v>
      </c>
      <c r="L554" s="163">
        <f t="shared" si="492"/>
        <v>0</v>
      </c>
      <c r="M554" s="163"/>
      <c r="N554" s="163">
        <f t="shared" si="492"/>
        <v>0</v>
      </c>
      <c r="O554" s="163">
        <f t="shared" si="492"/>
        <v>0</v>
      </c>
      <c r="P554" s="163"/>
      <c r="Q554" s="163">
        <f t="shared" si="492"/>
        <v>0</v>
      </c>
      <c r="R554" s="163">
        <f t="shared" si="492"/>
        <v>0</v>
      </c>
      <c r="S554" s="163">
        <f t="shared" si="492"/>
        <v>0</v>
      </c>
      <c r="T554" s="163">
        <f t="shared" si="492"/>
        <v>0</v>
      </c>
      <c r="U554" s="163">
        <f t="shared" si="492"/>
        <v>0</v>
      </c>
      <c r="V554" s="163"/>
      <c r="W554" s="163">
        <f t="shared" si="492"/>
        <v>0</v>
      </c>
      <c r="X554" s="163">
        <f t="shared" si="492"/>
        <v>0</v>
      </c>
      <c r="Y554" s="163"/>
      <c r="Z554" s="163">
        <f t="shared" si="492"/>
        <v>0</v>
      </c>
      <c r="AA554" s="163">
        <f t="shared" si="492"/>
        <v>0</v>
      </c>
      <c r="AB554" s="163">
        <f t="shared" si="492"/>
        <v>0</v>
      </c>
      <c r="AC554" s="163">
        <f t="shared" si="492"/>
        <v>0</v>
      </c>
      <c r="AD554" s="163"/>
      <c r="AE554" s="163">
        <f t="shared" si="492"/>
        <v>0</v>
      </c>
      <c r="AF554" s="163">
        <f t="shared" si="492"/>
        <v>0</v>
      </c>
      <c r="AG554" s="163">
        <f t="shared" si="492"/>
        <v>0</v>
      </c>
      <c r="AH554" s="163">
        <f t="shared" si="492"/>
        <v>0</v>
      </c>
      <c r="AI554" s="163"/>
      <c r="AJ554" s="163">
        <f t="shared" si="492"/>
        <v>0</v>
      </c>
      <c r="AK554" s="163">
        <f t="shared" si="492"/>
        <v>0</v>
      </c>
      <c r="AL554" s="163">
        <f t="shared" si="492"/>
        <v>0</v>
      </c>
      <c r="AM554" s="163">
        <f t="shared" si="492"/>
        <v>0</v>
      </c>
      <c r="AN554" s="163"/>
      <c r="AO554" s="163">
        <f t="shared" si="492"/>
        <v>0</v>
      </c>
      <c r="AP554" s="163">
        <f t="shared" si="492"/>
        <v>0</v>
      </c>
      <c r="AQ554" s="163">
        <f t="shared" si="492"/>
        <v>0</v>
      </c>
      <c r="AR554" s="163">
        <f t="shared" si="492"/>
        <v>0</v>
      </c>
      <c r="AS554" s="163"/>
      <c r="AT554" s="163">
        <f t="shared" si="492"/>
        <v>0</v>
      </c>
      <c r="AU554" s="163">
        <f t="shared" si="492"/>
        <v>0</v>
      </c>
      <c r="AV554" s="163">
        <f t="shared" si="492"/>
        <v>0</v>
      </c>
      <c r="AW554" s="163">
        <f t="shared" si="492"/>
        <v>0</v>
      </c>
      <c r="AX554" s="163"/>
      <c r="AY554" s="163">
        <f t="shared" si="492"/>
        <v>0</v>
      </c>
      <c r="AZ554" s="163">
        <f t="shared" si="492"/>
        <v>0</v>
      </c>
      <c r="BA554" s="163"/>
      <c r="BB554" s="160"/>
      <c r="BC554" s="162"/>
    </row>
    <row r="555" spans="1:55" ht="32.25" customHeight="1">
      <c r="A555" s="288"/>
      <c r="B555" s="287"/>
      <c r="C555" s="287"/>
      <c r="D555" s="148" t="s">
        <v>37</v>
      </c>
      <c r="E555" s="163">
        <f t="shared" si="489"/>
        <v>0</v>
      </c>
      <c r="F555" s="163">
        <f t="shared" si="490"/>
        <v>0</v>
      </c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  <c r="AA555" s="163"/>
      <c r="AB555" s="163"/>
      <c r="AC555" s="163"/>
      <c r="AD555" s="163"/>
      <c r="AE555" s="163"/>
      <c r="AF555" s="163"/>
      <c r="AG555" s="163"/>
      <c r="AH555" s="163"/>
      <c r="AI555" s="163"/>
      <c r="AJ555" s="163"/>
      <c r="AK555" s="163"/>
      <c r="AL555" s="163"/>
      <c r="AM555" s="163"/>
      <c r="AN555" s="163"/>
      <c r="AO555" s="163"/>
      <c r="AP555" s="163"/>
      <c r="AQ555" s="163"/>
      <c r="AR555" s="163"/>
      <c r="AS555" s="163"/>
      <c r="AT555" s="163"/>
      <c r="AU555" s="163"/>
      <c r="AV555" s="163"/>
      <c r="AW555" s="163"/>
      <c r="AX555" s="163"/>
      <c r="AY555" s="163"/>
      <c r="AZ555" s="163"/>
      <c r="BA555" s="163"/>
      <c r="BB555" s="160"/>
      <c r="BC555" s="162"/>
    </row>
    <row r="556" spans="1:55" ht="50.25" customHeight="1">
      <c r="A556" s="288"/>
      <c r="B556" s="287"/>
      <c r="C556" s="287"/>
      <c r="D556" s="172" t="s">
        <v>2</v>
      </c>
      <c r="E556" s="163">
        <f t="shared" si="489"/>
        <v>0</v>
      </c>
      <c r="F556" s="163">
        <f t="shared" si="490"/>
        <v>0</v>
      </c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  <c r="AA556" s="163"/>
      <c r="AB556" s="163"/>
      <c r="AC556" s="163"/>
      <c r="AD556" s="163"/>
      <c r="AE556" s="163"/>
      <c r="AF556" s="163"/>
      <c r="AG556" s="163"/>
      <c r="AH556" s="163"/>
      <c r="AI556" s="163"/>
      <c r="AJ556" s="163"/>
      <c r="AK556" s="163"/>
      <c r="AL556" s="163"/>
      <c r="AM556" s="163"/>
      <c r="AN556" s="163"/>
      <c r="AO556" s="163"/>
      <c r="AP556" s="163"/>
      <c r="AQ556" s="163"/>
      <c r="AR556" s="163"/>
      <c r="AS556" s="163"/>
      <c r="AT556" s="163"/>
      <c r="AU556" s="163"/>
      <c r="AV556" s="163"/>
      <c r="AW556" s="163"/>
      <c r="AX556" s="163"/>
      <c r="AY556" s="163"/>
      <c r="AZ556" s="163"/>
      <c r="BA556" s="163"/>
      <c r="BB556" s="160"/>
      <c r="BC556" s="162"/>
    </row>
    <row r="557" spans="1:55" ht="22.5" customHeight="1">
      <c r="A557" s="288"/>
      <c r="B557" s="287"/>
      <c r="C557" s="287"/>
      <c r="D557" s="224" t="s">
        <v>268</v>
      </c>
      <c r="E557" s="163">
        <f>H557+K557+N557+Q557+T557+W557+Z557+AE557+AJ557+AO557+AT557+AY557</f>
        <v>4061.69</v>
      </c>
      <c r="F557" s="163">
        <f t="shared" si="490"/>
        <v>4061.69</v>
      </c>
      <c r="G557" s="163">
        <f t="shared" si="491"/>
        <v>100</v>
      </c>
      <c r="H557" s="163">
        <f>4061.69</f>
        <v>4061.69</v>
      </c>
      <c r="I557" s="163">
        <f>4061.69</f>
        <v>4061.69</v>
      </c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  <c r="AA557" s="163"/>
      <c r="AB557" s="163"/>
      <c r="AC557" s="163"/>
      <c r="AD557" s="163"/>
      <c r="AE557" s="163"/>
      <c r="AF557" s="163"/>
      <c r="AG557" s="163"/>
      <c r="AH557" s="163"/>
      <c r="AI557" s="163"/>
      <c r="AJ557" s="163"/>
      <c r="AK557" s="163"/>
      <c r="AL557" s="163"/>
      <c r="AM557" s="163"/>
      <c r="AN557" s="163"/>
      <c r="AO557" s="163"/>
      <c r="AP557" s="163"/>
      <c r="AQ557" s="163"/>
      <c r="AR557" s="163"/>
      <c r="AS557" s="163"/>
      <c r="AT557" s="163"/>
      <c r="AU557" s="163"/>
      <c r="AV557" s="163"/>
      <c r="AW557" s="163"/>
      <c r="AX557" s="163"/>
      <c r="AY557" s="163">
        <f>427.2-427.2</f>
        <v>0</v>
      </c>
      <c r="AZ557" s="163"/>
      <c r="BA557" s="163"/>
      <c r="BB557" s="160"/>
      <c r="BC557" s="162"/>
    </row>
    <row r="558" spans="1:55" ht="82.5" customHeight="1">
      <c r="A558" s="288"/>
      <c r="B558" s="287"/>
      <c r="C558" s="287"/>
      <c r="D558" s="224" t="s">
        <v>274</v>
      </c>
      <c r="E558" s="163">
        <f t="shared" ref="E558:E560" si="493">H558+K558+N558+Q558+T558+W558+Z558+AE558+AJ558+AO558+AT558+AY558</f>
        <v>0</v>
      </c>
      <c r="F558" s="163">
        <f t="shared" si="490"/>
        <v>0</v>
      </c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  <c r="AA558" s="163"/>
      <c r="AB558" s="163"/>
      <c r="AC558" s="163"/>
      <c r="AD558" s="163"/>
      <c r="AE558" s="163"/>
      <c r="AF558" s="163"/>
      <c r="AG558" s="163"/>
      <c r="AH558" s="163"/>
      <c r="AI558" s="163"/>
      <c r="AJ558" s="163"/>
      <c r="AK558" s="163"/>
      <c r="AL558" s="163"/>
      <c r="AM558" s="163"/>
      <c r="AN558" s="163"/>
      <c r="AO558" s="163"/>
      <c r="AP558" s="163"/>
      <c r="AQ558" s="163"/>
      <c r="AR558" s="163"/>
      <c r="AS558" s="163"/>
      <c r="AT558" s="163"/>
      <c r="AU558" s="163"/>
      <c r="AV558" s="163"/>
      <c r="AW558" s="163"/>
      <c r="AX558" s="163"/>
      <c r="AY558" s="163"/>
      <c r="AZ558" s="163"/>
      <c r="BA558" s="163"/>
      <c r="BB558" s="160"/>
      <c r="BC558" s="162"/>
    </row>
    <row r="559" spans="1:55" ht="22.5" customHeight="1">
      <c r="A559" s="288"/>
      <c r="B559" s="287"/>
      <c r="C559" s="287"/>
      <c r="D559" s="224" t="s">
        <v>269</v>
      </c>
      <c r="E559" s="163">
        <f t="shared" si="493"/>
        <v>0</v>
      </c>
      <c r="F559" s="163">
        <f t="shared" si="490"/>
        <v>0</v>
      </c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  <c r="AA559" s="163"/>
      <c r="AB559" s="163"/>
      <c r="AC559" s="163"/>
      <c r="AD559" s="163"/>
      <c r="AE559" s="163"/>
      <c r="AF559" s="163"/>
      <c r="AG559" s="163"/>
      <c r="AH559" s="163"/>
      <c r="AI559" s="163"/>
      <c r="AJ559" s="163"/>
      <c r="AK559" s="163"/>
      <c r="AL559" s="163"/>
      <c r="AM559" s="163"/>
      <c r="AN559" s="163"/>
      <c r="AO559" s="163"/>
      <c r="AP559" s="163"/>
      <c r="AQ559" s="163"/>
      <c r="AR559" s="163"/>
      <c r="AS559" s="163"/>
      <c r="AT559" s="163"/>
      <c r="AU559" s="163"/>
      <c r="AV559" s="163"/>
      <c r="AW559" s="163"/>
      <c r="AX559" s="163"/>
      <c r="AY559" s="163"/>
      <c r="AZ559" s="163"/>
      <c r="BA559" s="163"/>
      <c r="BB559" s="160"/>
      <c r="BC559" s="162"/>
    </row>
    <row r="560" spans="1:55" ht="31.2">
      <c r="A560" s="288"/>
      <c r="B560" s="287"/>
      <c r="C560" s="287"/>
      <c r="D560" s="228" t="s">
        <v>43</v>
      </c>
      <c r="E560" s="163">
        <f t="shared" si="493"/>
        <v>0</v>
      </c>
      <c r="F560" s="163">
        <f t="shared" si="490"/>
        <v>0</v>
      </c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  <c r="AA560" s="163"/>
      <c r="AB560" s="163"/>
      <c r="AC560" s="163"/>
      <c r="AD560" s="163"/>
      <c r="AE560" s="163"/>
      <c r="AF560" s="163"/>
      <c r="AG560" s="163"/>
      <c r="AH560" s="163"/>
      <c r="AI560" s="163"/>
      <c r="AJ560" s="163"/>
      <c r="AK560" s="163"/>
      <c r="AL560" s="163"/>
      <c r="AM560" s="163"/>
      <c r="AN560" s="163"/>
      <c r="AO560" s="163"/>
      <c r="AP560" s="163"/>
      <c r="AQ560" s="163"/>
      <c r="AR560" s="163"/>
      <c r="AS560" s="163"/>
      <c r="AT560" s="163"/>
      <c r="AU560" s="163"/>
      <c r="AV560" s="163"/>
      <c r="AW560" s="163"/>
      <c r="AX560" s="163"/>
      <c r="AY560" s="163"/>
      <c r="AZ560" s="163"/>
      <c r="BA560" s="163"/>
      <c r="BB560" s="160"/>
      <c r="BC560" s="162"/>
    </row>
    <row r="561" spans="1:55" ht="22.5" customHeight="1">
      <c r="A561" s="288"/>
      <c r="B561" s="287" t="s">
        <v>309</v>
      </c>
      <c r="C561" s="287" t="s">
        <v>307</v>
      </c>
      <c r="D561" s="150" t="s">
        <v>41</v>
      </c>
      <c r="E561" s="163">
        <f t="shared" ref="E561:E563" si="494">H561+K561+N561+Q561+T561+W561+Z561+AE561+AJ561+AO561+AT561+AY561</f>
        <v>3537.7799999999997</v>
      </c>
      <c r="F561" s="163">
        <f t="shared" ref="F561:F567" si="495">I561+L561+O561+R561+U561+X561+AA561+AF561+AK561+AP561+AU561+AZ561</f>
        <v>3537.7799999999997</v>
      </c>
      <c r="G561" s="163">
        <f t="shared" si="491"/>
        <v>100.00000000000001</v>
      </c>
      <c r="H561" s="163">
        <f>H562+H563+H564+H3110</f>
        <v>1042.33</v>
      </c>
      <c r="I561" s="163">
        <f>I562+I563+I564+I3110</f>
        <v>1042.33</v>
      </c>
      <c r="J561" s="163"/>
      <c r="K561" s="163">
        <f>K562+K563+K564+K3110</f>
        <v>0</v>
      </c>
      <c r="L561" s="163">
        <f>L562+L563+L564+L3110</f>
        <v>0</v>
      </c>
      <c r="M561" s="163"/>
      <c r="N561" s="163">
        <f>N562+N563+N564+N3110</f>
        <v>0</v>
      </c>
      <c r="O561" s="163">
        <f>O562+O563+O564+O3110</f>
        <v>0</v>
      </c>
      <c r="P561" s="163"/>
      <c r="Q561" s="163">
        <f>Q562+Q563+Q564+Q3110</f>
        <v>0</v>
      </c>
      <c r="R561" s="163">
        <f>R562+R563+R564+R3110</f>
        <v>0</v>
      </c>
      <c r="S561" s="163"/>
      <c r="T561" s="163">
        <f>T562+T563+T564+T3110</f>
        <v>0</v>
      </c>
      <c r="U561" s="163">
        <f>U562+U563+U564+U3110</f>
        <v>0</v>
      </c>
      <c r="V561" s="163"/>
      <c r="W561" s="163">
        <f>W562+W563+W564+W3110</f>
        <v>798.73</v>
      </c>
      <c r="X561" s="163">
        <f>X562+X563+X564+X3110</f>
        <v>798.73</v>
      </c>
      <c r="Y561" s="163"/>
      <c r="Z561" s="163">
        <f>Z562+Z563+Z564+Z3110</f>
        <v>0</v>
      </c>
      <c r="AA561" s="163">
        <f>AA562+AA563+AA564+AA3110</f>
        <v>0</v>
      </c>
      <c r="AB561" s="163">
        <f>AB562+AB563+AB564+AB3110</f>
        <v>0</v>
      </c>
      <c r="AC561" s="163">
        <f>AC562+AC563+AC564+AC3110</f>
        <v>0</v>
      </c>
      <c r="AD561" s="163"/>
      <c r="AE561" s="163">
        <f>AE562+AE563+AE564+AE3110</f>
        <v>700.85</v>
      </c>
      <c r="AF561" s="163">
        <f>AF562+AF563+AF564+AF3110</f>
        <v>700.85</v>
      </c>
      <c r="AG561" s="163">
        <f>AG562+AG563+AG564+AG3110</f>
        <v>0</v>
      </c>
      <c r="AH561" s="163">
        <f>AH562+AH563+AH564+AH3110</f>
        <v>0</v>
      </c>
      <c r="AI561" s="163"/>
      <c r="AJ561" s="163">
        <f>AJ562+AJ563+AJ564+AJ3110</f>
        <v>0</v>
      </c>
      <c r="AK561" s="163">
        <f>AK562+AK563+AK564+AK3110</f>
        <v>0</v>
      </c>
      <c r="AL561" s="163">
        <f>AL562+AL563+AL564+AL3110</f>
        <v>0</v>
      </c>
      <c r="AM561" s="163">
        <f>AM562+AM563+AM564+AM3110</f>
        <v>0</v>
      </c>
      <c r="AN561" s="163"/>
      <c r="AO561" s="163">
        <f>AO562+AO563+AO564+AO3110</f>
        <v>0</v>
      </c>
      <c r="AP561" s="163">
        <f>AP562+AP563+AP564+AP3110</f>
        <v>0</v>
      </c>
      <c r="AQ561" s="163">
        <f>AQ562+AQ563+AQ564+AQ3110</f>
        <v>0</v>
      </c>
      <c r="AR561" s="163">
        <f>AR562+AR563+AR564+AR3110</f>
        <v>0</v>
      </c>
      <c r="AS561" s="163"/>
      <c r="AT561" s="163">
        <f t="shared" ref="AT561:AZ561" si="496">AT562+AT563+AT564+AT3110</f>
        <v>995.87</v>
      </c>
      <c r="AU561" s="163">
        <f t="shared" si="496"/>
        <v>995.87</v>
      </c>
      <c r="AV561" s="163">
        <f t="shared" si="496"/>
        <v>0</v>
      </c>
      <c r="AW561" s="163">
        <f t="shared" si="496"/>
        <v>0</v>
      </c>
      <c r="AX561" s="163">
        <f t="shared" si="496"/>
        <v>0</v>
      </c>
      <c r="AY561" s="163">
        <f t="shared" si="496"/>
        <v>0</v>
      </c>
      <c r="AZ561" s="163">
        <f t="shared" si="496"/>
        <v>0</v>
      </c>
      <c r="BA561" s="163"/>
      <c r="BB561" s="160"/>
      <c r="BC561" s="162"/>
    </row>
    <row r="562" spans="1:55" ht="32.25" customHeight="1">
      <c r="A562" s="288"/>
      <c r="B562" s="287"/>
      <c r="C562" s="287"/>
      <c r="D562" s="148" t="s">
        <v>37</v>
      </c>
      <c r="E562" s="163">
        <f t="shared" si="494"/>
        <v>0</v>
      </c>
      <c r="F562" s="163">
        <f t="shared" si="495"/>
        <v>0</v>
      </c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  <c r="AA562" s="163"/>
      <c r="AB562" s="163"/>
      <c r="AC562" s="163"/>
      <c r="AD562" s="163"/>
      <c r="AE562" s="163"/>
      <c r="AF562" s="163"/>
      <c r="AG562" s="163"/>
      <c r="AH562" s="163"/>
      <c r="AI562" s="163"/>
      <c r="AJ562" s="163"/>
      <c r="AK562" s="163"/>
      <c r="AL562" s="163"/>
      <c r="AM562" s="163"/>
      <c r="AN562" s="163"/>
      <c r="AO562" s="163"/>
      <c r="AP562" s="163"/>
      <c r="AQ562" s="163"/>
      <c r="AR562" s="163"/>
      <c r="AS562" s="163"/>
      <c r="AT562" s="163"/>
      <c r="AU562" s="163"/>
      <c r="AV562" s="163"/>
      <c r="AW562" s="163"/>
      <c r="AX562" s="163"/>
      <c r="AY562" s="163"/>
      <c r="AZ562" s="163"/>
      <c r="BA562" s="163"/>
      <c r="BB562" s="160"/>
      <c r="BC562" s="162"/>
    </row>
    <row r="563" spans="1:55" ht="50.25" customHeight="1">
      <c r="A563" s="288"/>
      <c r="B563" s="287"/>
      <c r="C563" s="287"/>
      <c r="D563" s="172" t="s">
        <v>2</v>
      </c>
      <c r="E563" s="163">
        <f t="shared" si="494"/>
        <v>0</v>
      </c>
      <c r="F563" s="163">
        <f t="shared" si="495"/>
        <v>0</v>
      </c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  <c r="AA563" s="163"/>
      <c r="AB563" s="163"/>
      <c r="AC563" s="163"/>
      <c r="AD563" s="163"/>
      <c r="AE563" s="163"/>
      <c r="AF563" s="163"/>
      <c r="AG563" s="163"/>
      <c r="AH563" s="163"/>
      <c r="AI563" s="163"/>
      <c r="AJ563" s="163"/>
      <c r="AK563" s="163"/>
      <c r="AL563" s="163"/>
      <c r="AM563" s="163"/>
      <c r="AN563" s="163"/>
      <c r="AO563" s="163"/>
      <c r="AP563" s="163"/>
      <c r="AQ563" s="163"/>
      <c r="AR563" s="163"/>
      <c r="AS563" s="163"/>
      <c r="AT563" s="163"/>
      <c r="AU563" s="163"/>
      <c r="AV563" s="163"/>
      <c r="AW563" s="163"/>
      <c r="AX563" s="163"/>
      <c r="AY563" s="163"/>
      <c r="AZ563" s="163"/>
      <c r="BA563" s="163"/>
      <c r="BB563" s="160"/>
      <c r="BC563" s="162"/>
    </row>
    <row r="564" spans="1:55" ht="22.5" customHeight="1">
      <c r="A564" s="288"/>
      <c r="B564" s="287"/>
      <c r="C564" s="287"/>
      <c r="D564" s="224" t="s">
        <v>268</v>
      </c>
      <c r="E564" s="163">
        <f>H564+K564+N564+Q564+T564+W564+Z564+AE564+AJ564+AO564+AT564+AY564</f>
        <v>3537.7799999999997</v>
      </c>
      <c r="F564" s="163">
        <f t="shared" si="495"/>
        <v>3537.7799999999997</v>
      </c>
      <c r="G564" s="163">
        <f t="shared" si="491"/>
        <v>100.00000000000001</v>
      </c>
      <c r="H564" s="163">
        <v>1042.33</v>
      </c>
      <c r="I564" s="163">
        <v>1042.33</v>
      </c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>
        <v>798.73</v>
      </c>
      <c r="X564" s="163">
        <v>798.73</v>
      </c>
      <c r="Y564" s="163"/>
      <c r="Z564" s="163"/>
      <c r="AA564" s="163"/>
      <c r="AB564" s="163"/>
      <c r="AC564" s="163"/>
      <c r="AD564" s="163"/>
      <c r="AE564" s="163">
        <v>700.85</v>
      </c>
      <c r="AF564" s="163">
        <v>700.85</v>
      </c>
      <c r="AG564" s="163"/>
      <c r="AH564" s="163"/>
      <c r="AI564" s="163"/>
      <c r="AJ564" s="163"/>
      <c r="AK564" s="163"/>
      <c r="AL564" s="163"/>
      <c r="AM564" s="163"/>
      <c r="AN564" s="163"/>
      <c r="AO564" s="163"/>
      <c r="AP564" s="163"/>
      <c r="AQ564" s="163"/>
      <c r="AR564" s="163"/>
      <c r="AS564" s="163"/>
      <c r="AT564" s="163">
        <v>995.87</v>
      </c>
      <c r="AU564" s="163">
        <v>995.87</v>
      </c>
      <c r="AV564" s="163"/>
      <c r="AW564" s="163"/>
      <c r="AX564" s="163"/>
      <c r="AY564" s="163"/>
      <c r="AZ564" s="163"/>
      <c r="BA564" s="163"/>
      <c r="BB564" s="160"/>
      <c r="BC564" s="162"/>
    </row>
    <row r="565" spans="1:55" ht="82.5" customHeight="1">
      <c r="A565" s="288"/>
      <c r="B565" s="287"/>
      <c r="C565" s="287"/>
      <c r="D565" s="224" t="s">
        <v>274</v>
      </c>
      <c r="E565" s="163">
        <f t="shared" ref="E565:E567" si="497">H565+K565+N565+Q565+T565+W565+Z565+AE565+AJ565+AO565+AT565+AY565</f>
        <v>0</v>
      </c>
      <c r="F565" s="163">
        <f t="shared" si="495"/>
        <v>0</v>
      </c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  <c r="AA565" s="163"/>
      <c r="AB565" s="163"/>
      <c r="AC565" s="163"/>
      <c r="AD565" s="163"/>
      <c r="AE565" s="163"/>
      <c r="AF565" s="163"/>
      <c r="AG565" s="163"/>
      <c r="AH565" s="163"/>
      <c r="AI565" s="163"/>
      <c r="AJ565" s="163"/>
      <c r="AK565" s="163"/>
      <c r="AL565" s="163"/>
      <c r="AM565" s="163"/>
      <c r="AN565" s="163"/>
      <c r="AO565" s="163"/>
      <c r="AP565" s="163"/>
      <c r="AQ565" s="163"/>
      <c r="AR565" s="163"/>
      <c r="AS565" s="163"/>
      <c r="AT565" s="163"/>
      <c r="AU565" s="163"/>
      <c r="AV565" s="163"/>
      <c r="AW565" s="163"/>
      <c r="AX565" s="163"/>
      <c r="AY565" s="163"/>
      <c r="AZ565" s="163"/>
      <c r="BA565" s="163"/>
      <c r="BB565" s="160"/>
      <c r="BC565" s="162"/>
    </row>
    <row r="566" spans="1:55" ht="22.5" customHeight="1">
      <c r="A566" s="288"/>
      <c r="B566" s="287"/>
      <c r="C566" s="287"/>
      <c r="D566" s="224" t="s">
        <v>269</v>
      </c>
      <c r="E566" s="163">
        <f t="shared" si="497"/>
        <v>0</v>
      </c>
      <c r="F566" s="163">
        <f t="shared" si="495"/>
        <v>0</v>
      </c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3"/>
      <c r="AB566" s="163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  <c r="AP566" s="163"/>
      <c r="AQ566" s="163"/>
      <c r="AR566" s="163"/>
      <c r="AS566" s="163"/>
      <c r="AT566" s="163"/>
      <c r="AU566" s="163"/>
      <c r="AV566" s="163"/>
      <c r="AW566" s="163"/>
      <c r="AX566" s="163"/>
      <c r="AY566" s="163"/>
      <c r="AZ566" s="163"/>
      <c r="BA566" s="163"/>
      <c r="BB566" s="160"/>
      <c r="BC566" s="162"/>
    </row>
    <row r="567" spans="1:55" ht="31.2">
      <c r="A567" s="288"/>
      <c r="B567" s="287"/>
      <c r="C567" s="287"/>
      <c r="D567" s="228" t="s">
        <v>43</v>
      </c>
      <c r="E567" s="163">
        <f t="shared" si="497"/>
        <v>0</v>
      </c>
      <c r="F567" s="163">
        <f t="shared" si="495"/>
        <v>0</v>
      </c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3"/>
      <c r="AB567" s="163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  <c r="AP567" s="163"/>
      <c r="AQ567" s="163"/>
      <c r="AR567" s="163"/>
      <c r="AS567" s="163"/>
      <c r="AT567" s="163"/>
      <c r="AU567" s="163"/>
      <c r="AV567" s="163"/>
      <c r="AW567" s="163"/>
      <c r="AX567" s="163"/>
      <c r="AY567" s="163"/>
      <c r="AZ567" s="163"/>
      <c r="BA567" s="163"/>
      <c r="BB567" s="160"/>
      <c r="BC567" s="162"/>
    </row>
    <row r="568" spans="1:55" ht="22.5" customHeight="1">
      <c r="A568" s="288"/>
      <c r="B568" s="287" t="s">
        <v>310</v>
      </c>
      <c r="C568" s="287" t="s">
        <v>307</v>
      </c>
      <c r="D568" s="150" t="s">
        <v>41</v>
      </c>
      <c r="E568" s="163">
        <f t="shared" ref="E568:E570" si="498">H568+K568+N568+Q568+T568+W568+Z568+AE568+AJ568+AO568+AT568+AY568</f>
        <v>4258.6099999999997</v>
      </c>
      <c r="F568" s="163">
        <f t="shared" ref="F568:F574" si="499">I568+L568+O568+R568+U568+X568+AA568+AF568+AK568+AP568+AU568+AZ568</f>
        <v>4258.6099999999997</v>
      </c>
      <c r="G568" s="163">
        <f t="shared" si="491"/>
        <v>100</v>
      </c>
      <c r="H568" s="163">
        <f>H569+H570+H571+H573+H574</f>
        <v>4258.6099999999997</v>
      </c>
      <c r="I568" s="163">
        <f t="shared" ref="I568:AZ568" si="500">I569+I570+I571+I573+I574</f>
        <v>4258.6099999999997</v>
      </c>
      <c r="J568" s="163"/>
      <c r="K568" s="163">
        <f t="shared" si="500"/>
        <v>0</v>
      </c>
      <c r="L568" s="163">
        <f t="shared" si="500"/>
        <v>0</v>
      </c>
      <c r="M568" s="163"/>
      <c r="N568" s="163">
        <f t="shared" si="500"/>
        <v>0</v>
      </c>
      <c r="O568" s="163">
        <f t="shared" si="500"/>
        <v>0</v>
      </c>
      <c r="P568" s="163"/>
      <c r="Q568" s="163">
        <f t="shared" si="500"/>
        <v>0</v>
      </c>
      <c r="R568" s="163">
        <f t="shared" si="500"/>
        <v>0</v>
      </c>
      <c r="S568" s="163"/>
      <c r="T568" s="163">
        <f t="shared" si="500"/>
        <v>0</v>
      </c>
      <c r="U568" s="163">
        <f t="shared" si="500"/>
        <v>0</v>
      </c>
      <c r="V568" s="163"/>
      <c r="W568" s="163">
        <f t="shared" si="500"/>
        <v>0</v>
      </c>
      <c r="X568" s="163">
        <f t="shared" si="500"/>
        <v>0</v>
      </c>
      <c r="Y568" s="163"/>
      <c r="Z568" s="163">
        <f t="shared" si="500"/>
        <v>0</v>
      </c>
      <c r="AA568" s="163">
        <f t="shared" si="500"/>
        <v>0</v>
      </c>
      <c r="AB568" s="163">
        <f t="shared" si="500"/>
        <v>0</v>
      </c>
      <c r="AC568" s="163">
        <f t="shared" si="500"/>
        <v>0</v>
      </c>
      <c r="AD568" s="163"/>
      <c r="AE568" s="163">
        <f t="shared" si="500"/>
        <v>0</v>
      </c>
      <c r="AF568" s="163">
        <f t="shared" si="500"/>
        <v>0</v>
      </c>
      <c r="AG568" s="163">
        <f t="shared" si="500"/>
        <v>0</v>
      </c>
      <c r="AH568" s="163">
        <f t="shared" si="500"/>
        <v>0</v>
      </c>
      <c r="AI568" s="163"/>
      <c r="AJ568" s="163">
        <f t="shared" si="500"/>
        <v>0</v>
      </c>
      <c r="AK568" s="163">
        <f t="shared" si="500"/>
        <v>0</v>
      </c>
      <c r="AL568" s="163">
        <f t="shared" si="500"/>
        <v>0</v>
      </c>
      <c r="AM568" s="163">
        <f t="shared" si="500"/>
        <v>0</v>
      </c>
      <c r="AN568" s="163"/>
      <c r="AO568" s="163">
        <f t="shared" si="500"/>
        <v>0</v>
      </c>
      <c r="AP568" s="163">
        <f t="shared" si="500"/>
        <v>0</v>
      </c>
      <c r="AQ568" s="163">
        <f t="shared" si="500"/>
        <v>0</v>
      </c>
      <c r="AR568" s="163">
        <f t="shared" si="500"/>
        <v>0</v>
      </c>
      <c r="AS568" s="163"/>
      <c r="AT568" s="163">
        <f t="shared" si="500"/>
        <v>0</v>
      </c>
      <c r="AU568" s="163">
        <f t="shared" si="500"/>
        <v>0</v>
      </c>
      <c r="AV568" s="163">
        <f t="shared" si="500"/>
        <v>0</v>
      </c>
      <c r="AW568" s="163">
        <f t="shared" si="500"/>
        <v>0</v>
      </c>
      <c r="AX568" s="163"/>
      <c r="AY568" s="163">
        <f t="shared" si="500"/>
        <v>0</v>
      </c>
      <c r="AZ568" s="163">
        <f t="shared" si="500"/>
        <v>0</v>
      </c>
      <c r="BA568" s="163"/>
      <c r="BB568" s="160"/>
      <c r="BC568" s="162"/>
    </row>
    <row r="569" spans="1:55" ht="32.25" customHeight="1">
      <c r="A569" s="288"/>
      <c r="B569" s="287"/>
      <c r="C569" s="287"/>
      <c r="D569" s="148" t="s">
        <v>37</v>
      </c>
      <c r="E569" s="163">
        <f t="shared" si="498"/>
        <v>0</v>
      </c>
      <c r="F569" s="163">
        <f t="shared" si="499"/>
        <v>0</v>
      </c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3"/>
      <c r="AB569" s="163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  <c r="AP569" s="163"/>
      <c r="AQ569" s="163"/>
      <c r="AR569" s="163"/>
      <c r="AS569" s="163"/>
      <c r="AT569" s="163"/>
      <c r="AU569" s="163"/>
      <c r="AV569" s="163"/>
      <c r="AW569" s="163"/>
      <c r="AX569" s="163"/>
      <c r="AY569" s="163"/>
      <c r="AZ569" s="163"/>
      <c r="BA569" s="163"/>
      <c r="BB569" s="160"/>
      <c r="BC569" s="162"/>
    </row>
    <row r="570" spans="1:55" ht="50.25" customHeight="1">
      <c r="A570" s="288"/>
      <c r="B570" s="287"/>
      <c r="C570" s="287"/>
      <c r="D570" s="172" t="s">
        <v>2</v>
      </c>
      <c r="E570" s="163">
        <f t="shared" si="498"/>
        <v>0</v>
      </c>
      <c r="F570" s="163">
        <f t="shared" si="499"/>
        <v>0</v>
      </c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3"/>
      <c r="AB570" s="163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  <c r="AP570" s="163"/>
      <c r="AQ570" s="163"/>
      <c r="AR570" s="163"/>
      <c r="AS570" s="163"/>
      <c r="AT570" s="163"/>
      <c r="AU570" s="163"/>
      <c r="AV570" s="163"/>
      <c r="AW570" s="163"/>
      <c r="AX570" s="163"/>
      <c r="AY570" s="163"/>
      <c r="AZ570" s="163"/>
      <c r="BA570" s="163"/>
      <c r="BB570" s="160"/>
      <c r="BC570" s="162"/>
    </row>
    <row r="571" spans="1:55" ht="22.5" customHeight="1">
      <c r="A571" s="288"/>
      <c r="B571" s="287"/>
      <c r="C571" s="287"/>
      <c r="D571" s="224" t="s">
        <v>268</v>
      </c>
      <c r="E571" s="163">
        <f>H571+K571+N571+Q571+T571+W571+Z571+AE571+AJ571+AO571+AT571+AY571</f>
        <v>4258.6099999999997</v>
      </c>
      <c r="F571" s="163">
        <f t="shared" si="499"/>
        <v>4258.6099999999997</v>
      </c>
      <c r="G571" s="163">
        <f t="shared" si="491"/>
        <v>100</v>
      </c>
      <c r="H571" s="163">
        <v>4258.6099999999997</v>
      </c>
      <c r="I571" s="163">
        <v>4258.6099999999997</v>
      </c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  <c r="AA571" s="163"/>
      <c r="AB571" s="163"/>
      <c r="AC571" s="163"/>
      <c r="AD571" s="163"/>
      <c r="AE571" s="163"/>
      <c r="AF571" s="163"/>
      <c r="AG571" s="163"/>
      <c r="AH571" s="163"/>
      <c r="AI571" s="163"/>
      <c r="AJ571" s="163"/>
      <c r="AK571" s="163"/>
      <c r="AL571" s="163"/>
      <c r="AM571" s="163"/>
      <c r="AN571" s="163"/>
      <c r="AO571" s="163"/>
      <c r="AP571" s="163"/>
      <c r="AQ571" s="163"/>
      <c r="AR571" s="163"/>
      <c r="AS571" s="163"/>
      <c r="AT571" s="163"/>
      <c r="AU571" s="163"/>
      <c r="AV571" s="163"/>
      <c r="AW571" s="163"/>
      <c r="AX571" s="163"/>
      <c r="AY571" s="163"/>
      <c r="AZ571" s="163"/>
      <c r="BA571" s="163"/>
      <c r="BB571" s="160"/>
      <c r="BC571" s="162"/>
    </row>
    <row r="572" spans="1:55" ht="82.5" customHeight="1">
      <c r="A572" s="288"/>
      <c r="B572" s="287"/>
      <c r="C572" s="287"/>
      <c r="D572" s="224" t="s">
        <v>274</v>
      </c>
      <c r="E572" s="163">
        <f t="shared" ref="E572:E577" si="501">H572+K572+N572+Q572+T572+W572+Z572+AE572+AJ572+AO572+AT572+AY572</f>
        <v>0</v>
      </c>
      <c r="F572" s="163">
        <f t="shared" si="499"/>
        <v>0</v>
      </c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  <c r="AA572" s="163"/>
      <c r="AB572" s="163"/>
      <c r="AC572" s="163"/>
      <c r="AD572" s="163"/>
      <c r="AE572" s="163"/>
      <c r="AF572" s="163"/>
      <c r="AG572" s="163"/>
      <c r="AH572" s="163"/>
      <c r="AI572" s="163"/>
      <c r="AJ572" s="163"/>
      <c r="AK572" s="163"/>
      <c r="AL572" s="163"/>
      <c r="AM572" s="163"/>
      <c r="AN572" s="163"/>
      <c r="AO572" s="163"/>
      <c r="AP572" s="163"/>
      <c r="AQ572" s="163"/>
      <c r="AR572" s="163"/>
      <c r="AS572" s="163"/>
      <c r="AT572" s="163"/>
      <c r="AU572" s="163"/>
      <c r="AV572" s="163"/>
      <c r="AW572" s="163"/>
      <c r="AX572" s="163"/>
      <c r="AY572" s="163"/>
      <c r="AZ572" s="163"/>
      <c r="BA572" s="163"/>
      <c r="BB572" s="160"/>
      <c r="BC572" s="162"/>
    </row>
    <row r="573" spans="1:55" ht="22.5" customHeight="1">
      <c r="A573" s="288"/>
      <c r="B573" s="287"/>
      <c r="C573" s="287"/>
      <c r="D573" s="224" t="s">
        <v>269</v>
      </c>
      <c r="E573" s="163">
        <f t="shared" si="501"/>
        <v>0</v>
      </c>
      <c r="F573" s="163">
        <f t="shared" si="499"/>
        <v>0</v>
      </c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  <c r="AA573" s="163"/>
      <c r="AB573" s="163"/>
      <c r="AC573" s="163"/>
      <c r="AD573" s="163"/>
      <c r="AE573" s="163"/>
      <c r="AF573" s="163"/>
      <c r="AG573" s="163"/>
      <c r="AH573" s="163"/>
      <c r="AI573" s="163"/>
      <c r="AJ573" s="163"/>
      <c r="AK573" s="163"/>
      <c r="AL573" s="163"/>
      <c r="AM573" s="163"/>
      <c r="AN573" s="163"/>
      <c r="AO573" s="163"/>
      <c r="AP573" s="163"/>
      <c r="AQ573" s="163"/>
      <c r="AR573" s="163"/>
      <c r="AS573" s="163"/>
      <c r="AT573" s="163"/>
      <c r="AU573" s="163"/>
      <c r="AV573" s="163"/>
      <c r="AW573" s="163"/>
      <c r="AX573" s="163"/>
      <c r="AY573" s="163"/>
      <c r="AZ573" s="163"/>
      <c r="BA573" s="163"/>
      <c r="BB573" s="160"/>
      <c r="BC573" s="162"/>
    </row>
    <row r="574" spans="1:55" ht="31.2">
      <c r="A574" s="288"/>
      <c r="B574" s="287"/>
      <c r="C574" s="287"/>
      <c r="D574" s="228" t="s">
        <v>43</v>
      </c>
      <c r="E574" s="163">
        <f t="shared" si="501"/>
        <v>0</v>
      </c>
      <c r="F574" s="163">
        <f t="shared" si="499"/>
        <v>0</v>
      </c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  <c r="AA574" s="163"/>
      <c r="AB574" s="163"/>
      <c r="AC574" s="163"/>
      <c r="AD574" s="163"/>
      <c r="AE574" s="163"/>
      <c r="AF574" s="163"/>
      <c r="AG574" s="163"/>
      <c r="AH574" s="163"/>
      <c r="AI574" s="163"/>
      <c r="AJ574" s="163"/>
      <c r="AK574" s="163"/>
      <c r="AL574" s="163"/>
      <c r="AM574" s="163"/>
      <c r="AN574" s="163"/>
      <c r="AO574" s="163"/>
      <c r="AP574" s="163"/>
      <c r="AQ574" s="163"/>
      <c r="AR574" s="163"/>
      <c r="AS574" s="163"/>
      <c r="AT574" s="163"/>
      <c r="AU574" s="163"/>
      <c r="AV574" s="163"/>
      <c r="AW574" s="163"/>
      <c r="AX574" s="163"/>
      <c r="AY574" s="163"/>
      <c r="AZ574" s="163"/>
      <c r="BA574" s="163"/>
      <c r="BB574" s="160"/>
      <c r="BC574" s="162"/>
    </row>
    <row r="575" spans="1:55" ht="22.5" customHeight="1">
      <c r="A575" s="288"/>
      <c r="B575" s="287" t="s">
        <v>311</v>
      </c>
      <c r="C575" s="287"/>
      <c r="D575" s="150" t="s">
        <v>41</v>
      </c>
      <c r="E575" s="163">
        <f t="shared" si="501"/>
        <v>650.76</v>
      </c>
      <c r="F575" s="163">
        <f t="shared" ref="F575:F581" si="502">I575+L575+O575+R575+U575+X575+AA575+AF575+AK575+AP575+AU575+AZ575</f>
        <v>650.76</v>
      </c>
      <c r="G575" s="163">
        <f t="shared" si="491"/>
        <v>100</v>
      </c>
      <c r="H575" s="163">
        <f>H576+H577+H578+H580+H581</f>
        <v>178.74</v>
      </c>
      <c r="I575" s="163">
        <f t="shared" ref="I575:AZ575" si="503">I576+I577+I578+I580+I581</f>
        <v>178.74</v>
      </c>
      <c r="J575" s="163"/>
      <c r="K575" s="163">
        <f t="shared" si="503"/>
        <v>0</v>
      </c>
      <c r="L575" s="163">
        <f t="shared" si="503"/>
        <v>0</v>
      </c>
      <c r="M575" s="163"/>
      <c r="N575" s="163">
        <f t="shared" si="503"/>
        <v>0</v>
      </c>
      <c r="O575" s="163">
        <f t="shared" si="503"/>
        <v>0</v>
      </c>
      <c r="P575" s="163"/>
      <c r="Q575" s="163">
        <f t="shared" si="503"/>
        <v>0</v>
      </c>
      <c r="R575" s="163">
        <f t="shared" si="503"/>
        <v>0</v>
      </c>
      <c r="S575" s="163"/>
      <c r="T575" s="163">
        <f t="shared" si="503"/>
        <v>0</v>
      </c>
      <c r="U575" s="163">
        <f t="shared" si="503"/>
        <v>0</v>
      </c>
      <c r="V575" s="163"/>
      <c r="W575" s="163">
        <f t="shared" si="503"/>
        <v>140.34</v>
      </c>
      <c r="X575" s="163">
        <f t="shared" si="503"/>
        <v>140.34</v>
      </c>
      <c r="Y575" s="163"/>
      <c r="Z575" s="163">
        <f t="shared" si="503"/>
        <v>0</v>
      </c>
      <c r="AA575" s="163">
        <f t="shared" si="503"/>
        <v>0</v>
      </c>
      <c r="AB575" s="163">
        <f t="shared" si="503"/>
        <v>0</v>
      </c>
      <c r="AC575" s="163">
        <f t="shared" si="503"/>
        <v>0</v>
      </c>
      <c r="AD575" s="163"/>
      <c r="AE575" s="163">
        <f t="shared" si="503"/>
        <v>165.86</v>
      </c>
      <c r="AF575" s="163">
        <f t="shared" si="503"/>
        <v>165.86</v>
      </c>
      <c r="AG575" s="163">
        <f t="shared" si="503"/>
        <v>0</v>
      </c>
      <c r="AH575" s="163">
        <f t="shared" si="503"/>
        <v>0</v>
      </c>
      <c r="AI575" s="163"/>
      <c r="AJ575" s="163">
        <f t="shared" si="503"/>
        <v>0</v>
      </c>
      <c r="AK575" s="163">
        <f t="shared" si="503"/>
        <v>0</v>
      </c>
      <c r="AL575" s="163">
        <f t="shared" si="503"/>
        <v>0</v>
      </c>
      <c r="AM575" s="163">
        <f t="shared" si="503"/>
        <v>0</v>
      </c>
      <c r="AN575" s="163"/>
      <c r="AO575" s="163">
        <f t="shared" si="503"/>
        <v>0</v>
      </c>
      <c r="AP575" s="163">
        <f t="shared" si="503"/>
        <v>0</v>
      </c>
      <c r="AQ575" s="163">
        <f t="shared" si="503"/>
        <v>0</v>
      </c>
      <c r="AR575" s="163">
        <f t="shared" si="503"/>
        <v>0</v>
      </c>
      <c r="AS575" s="163"/>
      <c r="AT575" s="163">
        <f t="shared" si="503"/>
        <v>165.82</v>
      </c>
      <c r="AU575" s="163">
        <f t="shared" si="503"/>
        <v>165.82</v>
      </c>
      <c r="AV575" s="163">
        <f t="shared" si="503"/>
        <v>0</v>
      </c>
      <c r="AW575" s="163">
        <f t="shared" si="503"/>
        <v>0</v>
      </c>
      <c r="AX575" s="163"/>
      <c r="AY575" s="163">
        <f t="shared" si="503"/>
        <v>0</v>
      </c>
      <c r="AZ575" s="163">
        <f t="shared" si="503"/>
        <v>0</v>
      </c>
      <c r="BA575" s="163"/>
      <c r="BB575" s="160"/>
      <c r="BC575" s="162"/>
    </row>
    <row r="576" spans="1:55" ht="32.25" customHeight="1">
      <c r="A576" s="288"/>
      <c r="B576" s="287"/>
      <c r="C576" s="287"/>
      <c r="D576" s="148" t="s">
        <v>37</v>
      </c>
      <c r="E576" s="163">
        <f t="shared" si="501"/>
        <v>0</v>
      </c>
      <c r="F576" s="163">
        <f t="shared" si="502"/>
        <v>0</v>
      </c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  <c r="AA576" s="163"/>
      <c r="AB576" s="163"/>
      <c r="AC576" s="163"/>
      <c r="AD576" s="163"/>
      <c r="AE576" s="163"/>
      <c r="AF576" s="163"/>
      <c r="AG576" s="163"/>
      <c r="AH576" s="163"/>
      <c r="AI576" s="163"/>
      <c r="AJ576" s="163"/>
      <c r="AK576" s="163"/>
      <c r="AL576" s="163"/>
      <c r="AM576" s="163"/>
      <c r="AN576" s="163"/>
      <c r="AO576" s="163"/>
      <c r="AP576" s="163"/>
      <c r="AQ576" s="163"/>
      <c r="AR576" s="163"/>
      <c r="AS576" s="163"/>
      <c r="AT576" s="163"/>
      <c r="AU576" s="163"/>
      <c r="AV576" s="163"/>
      <c r="AW576" s="163"/>
      <c r="AX576" s="163"/>
      <c r="AY576" s="163"/>
      <c r="AZ576" s="163"/>
      <c r="BA576" s="163"/>
      <c r="BB576" s="160"/>
      <c r="BC576" s="162"/>
    </row>
    <row r="577" spans="1:55" ht="50.25" customHeight="1">
      <c r="A577" s="288"/>
      <c r="B577" s="287"/>
      <c r="C577" s="287"/>
      <c r="D577" s="172" t="s">
        <v>2</v>
      </c>
      <c r="E577" s="163">
        <f t="shared" si="501"/>
        <v>0</v>
      </c>
      <c r="F577" s="163">
        <f t="shared" si="502"/>
        <v>0</v>
      </c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  <c r="AA577" s="163"/>
      <c r="AB577" s="163"/>
      <c r="AC577" s="163"/>
      <c r="AD577" s="163"/>
      <c r="AE577" s="163"/>
      <c r="AF577" s="163"/>
      <c r="AG577" s="163"/>
      <c r="AH577" s="163"/>
      <c r="AI577" s="163"/>
      <c r="AJ577" s="163"/>
      <c r="AK577" s="163"/>
      <c r="AL577" s="163"/>
      <c r="AM577" s="163"/>
      <c r="AN577" s="163"/>
      <c r="AO577" s="163"/>
      <c r="AP577" s="163"/>
      <c r="AQ577" s="163"/>
      <c r="AR577" s="163"/>
      <c r="AS577" s="163"/>
      <c r="AT577" s="163"/>
      <c r="AU577" s="163"/>
      <c r="AV577" s="163"/>
      <c r="AW577" s="163"/>
      <c r="AX577" s="163"/>
      <c r="AY577" s="163"/>
      <c r="AZ577" s="163"/>
      <c r="BA577" s="163"/>
      <c r="BB577" s="160"/>
      <c r="BC577" s="162"/>
    </row>
    <row r="578" spans="1:55" ht="22.5" customHeight="1">
      <c r="A578" s="288"/>
      <c r="B578" s="287"/>
      <c r="C578" s="287"/>
      <c r="D578" s="224" t="s">
        <v>268</v>
      </c>
      <c r="E578" s="163">
        <f>H578+K578+N578+Q578+T578+W578+Z578+AE578+AJ578+AO578+AT578+AY578</f>
        <v>650.76</v>
      </c>
      <c r="F578" s="163">
        <f t="shared" si="502"/>
        <v>650.76</v>
      </c>
      <c r="G578" s="163">
        <f t="shared" si="491"/>
        <v>100</v>
      </c>
      <c r="H578" s="163">
        <v>178.74</v>
      </c>
      <c r="I578" s="163">
        <v>178.74</v>
      </c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>
        <v>140.34</v>
      </c>
      <c r="X578" s="163">
        <v>140.34</v>
      </c>
      <c r="Y578" s="163"/>
      <c r="Z578" s="163"/>
      <c r="AA578" s="163"/>
      <c r="AB578" s="163"/>
      <c r="AC578" s="163"/>
      <c r="AD578" s="163"/>
      <c r="AE578" s="163">
        <v>165.86</v>
      </c>
      <c r="AF578" s="163">
        <v>165.86</v>
      </c>
      <c r="AG578" s="163"/>
      <c r="AH578" s="163"/>
      <c r="AI578" s="163"/>
      <c r="AJ578" s="163"/>
      <c r="AK578" s="163"/>
      <c r="AL578" s="163"/>
      <c r="AM578" s="163"/>
      <c r="AN578" s="163"/>
      <c r="AO578" s="163"/>
      <c r="AP578" s="163"/>
      <c r="AQ578" s="163"/>
      <c r="AR578" s="163"/>
      <c r="AS578" s="163"/>
      <c r="AT578" s="163">
        <v>165.82</v>
      </c>
      <c r="AU578" s="163">
        <v>165.82</v>
      </c>
      <c r="AV578" s="163"/>
      <c r="AW578" s="163"/>
      <c r="AX578" s="163"/>
      <c r="AY578" s="163"/>
      <c r="AZ578" s="163"/>
      <c r="BA578" s="163"/>
      <c r="BB578" s="160"/>
      <c r="BC578" s="162"/>
    </row>
    <row r="579" spans="1:55" ht="82.5" customHeight="1">
      <c r="A579" s="288"/>
      <c r="B579" s="287"/>
      <c r="C579" s="287"/>
      <c r="D579" s="224" t="s">
        <v>274</v>
      </c>
      <c r="E579" s="163">
        <f t="shared" ref="E579:E581" si="504">H579+K579+N579+Q579+T579+W579+Z579+AE579+AJ579+AO579+AT579+AY579</f>
        <v>0</v>
      </c>
      <c r="F579" s="163">
        <f t="shared" si="502"/>
        <v>0</v>
      </c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  <c r="AA579" s="163"/>
      <c r="AB579" s="163"/>
      <c r="AC579" s="163"/>
      <c r="AD579" s="163"/>
      <c r="AE579" s="163"/>
      <c r="AF579" s="163"/>
      <c r="AG579" s="163"/>
      <c r="AH579" s="163"/>
      <c r="AI579" s="163"/>
      <c r="AJ579" s="163"/>
      <c r="AK579" s="163"/>
      <c r="AL579" s="163"/>
      <c r="AM579" s="163"/>
      <c r="AN579" s="163"/>
      <c r="AO579" s="163"/>
      <c r="AP579" s="163"/>
      <c r="AQ579" s="163"/>
      <c r="AR579" s="163"/>
      <c r="AS579" s="163"/>
      <c r="AT579" s="163"/>
      <c r="AU579" s="163"/>
      <c r="AV579" s="163"/>
      <c r="AW579" s="163"/>
      <c r="AX579" s="163"/>
      <c r="AY579" s="163"/>
      <c r="AZ579" s="163"/>
      <c r="BA579" s="163"/>
      <c r="BB579" s="160"/>
      <c r="BC579" s="162"/>
    </row>
    <row r="580" spans="1:55" ht="22.5" customHeight="1">
      <c r="A580" s="288"/>
      <c r="B580" s="287"/>
      <c r="C580" s="287"/>
      <c r="D580" s="224" t="s">
        <v>269</v>
      </c>
      <c r="E580" s="163">
        <f t="shared" si="504"/>
        <v>0</v>
      </c>
      <c r="F580" s="163">
        <f t="shared" si="502"/>
        <v>0</v>
      </c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  <c r="AA580" s="163"/>
      <c r="AB580" s="163"/>
      <c r="AC580" s="163"/>
      <c r="AD580" s="163"/>
      <c r="AE580" s="163"/>
      <c r="AF580" s="163"/>
      <c r="AG580" s="163"/>
      <c r="AH580" s="163"/>
      <c r="AI580" s="163"/>
      <c r="AJ580" s="163"/>
      <c r="AK580" s="163"/>
      <c r="AL580" s="163"/>
      <c r="AM580" s="163"/>
      <c r="AN580" s="163"/>
      <c r="AO580" s="163"/>
      <c r="AP580" s="163"/>
      <c r="AQ580" s="163"/>
      <c r="AR580" s="163"/>
      <c r="AS580" s="163"/>
      <c r="AT580" s="163"/>
      <c r="AU580" s="163"/>
      <c r="AV580" s="163"/>
      <c r="AW580" s="163"/>
      <c r="AX580" s="163"/>
      <c r="AY580" s="163"/>
      <c r="AZ580" s="163"/>
      <c r="BA580" s="163"/>
      <c r="BB580" s="160"/>
      <c r="BC580" s="162"/>
    </row>
    <row r="581" spans="1:55" ht="31.2">
      <c r="A581" s="288"/>
      <c r="B581" s="287"/>
      <c r="C581" s="287"/>
      <c r="D581" s="228" t="s">
        <v>43</v>
      </c>
      <c r="E581" s="163">
        <f t="shared" si="504"/>
        <v>0</v>
      </c>
      <c r="F581" s="163">
        <f t="shared" si="502"/>
        <v>0</v>
      </c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  <c r="AA581" s="163"/>
      <c r="AB581" s="163"/>
      <c r="AC581" s="163"/>
      <c r="AD581" s="163"/>
      <c r="AE581" s="163"/>
      <c r="AF581" s="163"/>
      <c r="AG581" s="163"/>
      <c r="AH581" s="163"/>
      <c r="AI581" s="163"/>
      <c r="AJ581" s="163"/>
      <c r="AK581" s="163"/>
      <c r="AL581" s="163"/>
      <c r="AM581" s="163"/>
      <c r="AN581" s="163"/>
      <c r="AO581" s="163"/>
      <c r="AP581" s="163"/>
      <c r="AQ581" s="163"/>
      <c r="AR581" s="163"/>
      <c r="AS581" s="163"/>
      <c r="AT581" s="163"/>
      <c r="AU581" s="163"/>
      <c r="AV581" s="163"/>
      <c r="AW581" s="163"/>
      <c r="AX581" s="163"/>
      <c r="AY581" s="163"/>
      <c r="AZ581" s="163"/>
      <c r="BA581" s="163"/>
      <c r="BB581" s="160"/>
      <c r="BC581" s="162"/>
    </row>
    <row r="582" spans="1:55" ht="22.5" customHeight="1">
      <c r="A582" s="288"/>
      <c r="B582" s="287" t="s">
        <v>312</v>
      </c>
      <c r="C582" s="287"/>
      <c r="D582" s="150" t="s">
        <v>41</v>
      </c>
      <c r="E582" s="163">
        <f t="shared" ref="E582:E584" si="505">H582+K582+N582+Q582+T582+W582+Z582+AE582+AJ582+AO582+AT582+AY582</f>
        <v>23348.03</v>
      </c>
      <c r="F582" s="163">
        <f t="shared" ref="F582:F588" si="506">I582+L582+O582+R582+U582+X582+AA582+AF582+AK582+AP582+AU582+AZ582</f>
        <v>23348.03</v>
      </c>
      <c r="G582" s="163">
        <f t="shared" si="491"/>
        <v>100</v>
      </c>
      <c r="H582" s="163">
        <f>H583+H584+H585+H587+H588</f>
        <v>7077.61</v>
      </c>
      <c r="I582" s="163">
        <f t="shared" ref="I582:AZ582" si="507">I583+I584+I585+I587+I588</f>
        <v>7077.61</v>
      </c>
      <c r="J582" s="163"/>
      <c r="K582" s="163">
        <f t="shared" si="507"/>
        <v>0</v>
      </c>
      <c r="L582" s="163">
        <f t="shared" si="507"/>
        <v>0</v>
      </c>
      <c r="M582" s="163"/>
      <c r="N582" s="163">
        <f t="shared" si="507"/>
        <v>0</v>
      </c>
      <c r="O582" s="163">
        <f t="shared" si="507"/>
        <v>0</v>
      </c>
      <c r="P582" s="163"/>
      <c r="Q582" s="163">
        <f t="shared" si="507"/>
        <v>0</v>
      </c>
      <c r="R582" s="163">
        <f t="shared" si="507"/>
        <v>0</v>
      </c>
      <c r="S582" s="163"/>
      <c r="T582" s="163">
        <f t="shared" si="507"/>
        <v>0</v>
      </c>
      <c r="U582" s="163">
        <f t="shared" si="507"/>
        <v>0</v>
      </c>
      <c r="V582" s="163"/>
      <c r="W582" s="163">
        <f t="shared" si="507"/>
        <v>5360.1</v>
      </c>
      <c r="X582" s="163">
        <f t="shared" si="507"/>
        <v>5360.1</v>
      </c>
      <c r="Y582" s="163"/>
      <c r="Z582" s="163">
        <f t="shared" si="507"/>
        <v>0</v>
      </c>
      <c r="AA582" s="163">
        <f t="shared" si="507"/>
        <v>0</v>
      </c>
      <c r="AB582" s="163">
        <f t="shared" si="507"/>
        <v>0</v>
      </c>
      <c r="AC582" s="163">
        <f t="shared" si="507"/>
        <v>0</v>
      </c>
      <c r="AD582" s="163"/>
      <c r="AE582" s="163">
        <f t="shared" si="507"/>
        <v>4060.67</v>
      </c>
      <c r="AF582" s="163">
        <f t="shared" si="507"/>
        <v>4060.67</v>
      </c>
      <c r="AG582" s="163">
        <f t="shared" si="507"/>
        <v>0</v>
      </c>
      <c r="AH582" s="163">
        <f t="shared" si="507"/>
        <v>0</v>
      </c>
      <c r="AI582" s="163"/>
      <c r="AJ582" s="163">
        <f t="shared" si="507"/>
        <v>0</v>
      </c>
      <c r="AK582" s="163">
        <f t="shared" si="507"/>
        <v>0</v>
      </c>
      <c r="AL582" s="163">
        <f t="shared" si="507"/>
        <v>0</v>
      </c>
      <c r="AM582" s="163">
        <f t="shared" si="507"/>
        <v>0</v>
      </c>
      <c r="AN582" s="163"/>
      <c r="AO582" s="163">
        <f t="shared" si="507"/>
        <v>0</v>
      </c>
      <c r="AP582" s="163">
        <f t="shared" si="507"/>
        <v>0</v>
      </c>
      <c r="AQ582" s="163">
        <f t="shared" si="507"/>
        <v>0</v>
      </c>
      <c r="AR582" s="163">
        <f t="shared" si="507"/>
        <v>0</v>
      </c>
      <c r="AS582" s="163"/>
      <c r="AT582" s="163">
        <f t="shared" si="507"/>
        <v>6849.65</v>
      </c>
      <c r="AU582" s="163">
        <f t="shared" si="507"/>
        <v>6849.65</v>
      </c>
      <c r="AV582" s="163">
        <f t="shared" si="507"/>
        <v>0</v>
      </c>
      <c r="AW582" s="163">
        <f t="shared" si="507"/>
        <v>0</v>
      </c>
      <c r="AX582" s="163"/>
      <c r="AY582" s="163">
        <f t="shared" si="507"/>
        <v>0</v>
      </c>
      <c r="AZ582" s="163">
        <f t="shared" si="507"/>
        <v>0</v>
      </c>
      <c r="BA582" s="163"/>
      <c r="BB582" s="160"/>
      <c r="BC582" s="162"/>
    </row>
    <row r="583" spans="1:55" ht="32.25" customHeight="1">
      <c r="A583" s="288"/>
      <c r="B583" s="287"/>
      <c r="C583" s="287"/>
      <c r="D583" s="148" t="s">
        <v>37</v>
      </c>
      <c r="E583" s="163">
        <f t="shared" si="505"/>
        <v>0</v>
      </c>
      <c r="F583" s="163">
        <f t="shared" si="506"/>
        <v>0</v>
      </c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  <c r="AA583" s="163"/>
      <c r="AB583" s="163"/>
      <c r="AC583" s="163"/>
      <c r="AD583" s="163"/>
      <c r="AE583" s="163"/>
      <c r="AF583" s="163"/>
      <c r="AG583" s="163"/>
      <c r="AH583" s="163"/>
      <c r="AI583" s="163"/>
      <c r="AJ583" s="163"/>
      <c r="AK583" s="163"/>
      <c r="AL583" s="163"/>
      <c r="AM583" s="163"/>
      <c r="AN583" s="163"/>
      <c r="AO583" s="163"/>
      <c r="AP583" s="163"/>
      <c r="AQ583" s="163"/>
      <c r="AR583" s="163"/>
      <c r="AS583" s="163"/>
      <c r="AT583" s="163"/>
      <c r="AU583" s="163"/>
      <c r="AV583" s="163"/>
      <c r="AW583" s="163"/>
      <c r="AX583" s="163"/>
      <c r="AY583" s="163"/>
      <c r="AZ583" s="163"/>
      <c r="BA583" s="163"/>
      <c r="BB583" s="160"/>
      <c r="BC583" s="162"/>
    </row>
    <row r="584" spans="1:55" ht="50.25" customHeight="1">
      <c r="A584" s="288"/>
      <c r="B584" s="287"/>
      <c r="C584" s="287"/>
      <c r="D584" s="172" t="s">
        <v>2</v>
      </c>
      <c r="E584" s="163">
        <f t="shared" si="505"/>
        <v>0</v>
      </c>
      <c r="F584" s="163">
        <f t="shared" si="506"/>
        <v>0</v>
      </c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  <c r="AA584" s="163"/>
      <c r="AB584" s="163"/>
      <c r="AC584" s="163"/>
      <c r="AD584" s="163"/>
      <c r="AE584" s="163"/>
      <c r="AF584" s="163"/>
      <c r="AG584" s="163"/>
      <c r="AH584" s="163"/>
      <c r="AI584" s="163"/>
      <c r="AJ584" s="163"/>
      <c r="AK584" s="163"/>
      <c r="AL584" s="163"/>
      <c r="AM584" s="163"/>
      <c r="AN584" s="163"/>
      <c r="AO584" s="163"/>
      <c r="AP584" s="163"/>
      <c r="AQ584" s="163"/>
      <c r="AR584" s="163"/>
      <c r="AS584" s="163"/>
      <c r="AT584" s="163"/>
      <c r="AU584" s="163"/>
      <c r="AV584" s="163"/>
      <c r="AW584" s="163"/>
      <c r="AX584" s="163"/>
      <c r="AY584" s="163"/>
      <c r="AZ584" s="163"/>
      <c r="BA584" s="163"/>
      <c r="BB584" s="160"/>
      <c r="BC584" s="162"/>
    </row>
    <row r="585" spans="1:55" ht="22.5" customHeight="1">
      <c r="A585" s="288"/>
      <c r="B585" s="287"/>
      <c r="C585" s="287"/>
      <c r="D585" s="224" t="s">
        <v>268</v>
      </c>
      <c r="E585" s="163">
        <f>H585+K585+N585+Q585+T585+W585+Z585+AE585+AJ585+AO585+AT585+AY585</f>
        <v>23348.03</v>
      </c>
      <c r="F585" s="163">
        <f t="shared" si="506"/>
        <v>23348.03</v>
      </c>
      <c r="G585" s="163">
        <f t="shared" si="491"/>
        <v>100</v>
      </c>
      <c r="H585" s="163">
        <v>7077.61</v>
      </c>
      <c r="I585" s="163">
        <v>7077.61</v>
      </c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>
        <v>5360.1</v>
      </c>
      <c r="X585" s="163">
        <v>5360.1</v>
      </c>
      <c r="Y585" s="163"/>
      <c r="Z585" s="163"/>
      <c r="AA585" s="163"/>
      <c r="AB585" s="163"/>
      <c r="AC585" s="163"/>
      <c r="AD585" s="163"/>
      <c r="AE585" s="163">
        <v>4060.67</v>
      </c>
      <c r="AF585" s="163">
        <v>4060.67</v>
      </c>
      <c r="AG585" s="163"/>
      <c r="AH585" s="163"/>
      <c r="AI585" s="163"/>
      <c r="AJ585" s="163"/>
      <c r="AK585" s="163"/>
      <c r="AL585" s="163"/>
      <c r="AM585" s="163"/>
      <c r="AN585" s="163"/>
      <c r="AO585" s="163"/>
      <c r="AP585" s="163"/>
      <c r="AQ585" s="163"/>
      <c r="AR585" s="163"/>
      <c r="AS585" s="163"/>
      <c r="AT585" s="163">
        <f>6849.65</f>
        <v>6849.65</v>
      </c>
      <c r="AU585" s="163">
        <f>6849.65</f>
        <v>6849.65</v>
      </c>
      <c r="AV585" s="163"/>
      <c r="AW585" s="163"/>
      <c r="AX585" s="163"/>
      <c r="AY585" s="163"/>
      <c r="AZ585" s="163"/>
      <c r="BA585" s="163"/>
      <c r="BB585" s="160"/>
      <c r="BC585" s="162"/>
    </row>
    <row r="586" spans="1:55" ht="82.5" customHeight="1">
      <c r="A586" s="288"/>
      <c r="B586" s="287"/>
      <c r="C586" s="287"/>
      <c r="D586" s="224" t="s">
        <v>274</v>
      </c>
      <c r="E586" s="163">
        <f t="shared" ref="E586:E588" si="508">H586+K586+N586+Q586+T586+W586+Z586+AE586+AJ586+AO586+AT586+AY586</f>
        <v>0</v>
      </c>
      <c r="F586" s="163">
        <f t="shared" si="506"/>
        <v>0</v>
      </c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  <c r="AA586" s="163"/>
      <c r="AB586" s="163"/>
      <c r="AC586" s="163"/>
      <c r="AD586" s="163"/>
      <c r="AE586" s="163"/>
      <c r="AF586" s="163"/>
      <c r="AG586" s="163"/>
      <c r="AH586" s="163"/>
      <c r="AI586" s="163"/>
      <c r="AJ586" s="163"/>
      <c r="AK586" s="163"/>
      <c r="AL586" s="163"/>
      <c r="AM586" s="163"/>
      <c r="AN586" s="163"/>
      <c r="AO586" s="163"/>
      <c r="AP586" s="163"/>
      <c r="AQ586" s="163"/>
      <c r="AR586" s="163"/>
      <c r="AS586" s="163"/>
      <c r="AT586" s="163"/>
      <c r="AU586" s="163"/>
      <c r="AV586" s="163"/>
      <c r="AW586" s="163"/>
      <c r="AX586" s="163"/>
      <c r="AY586" s="163"/>
      <c r="AZ586" s="163"/>
      <c r="BA586" s="163"/>
      <c r="BB586" s="160"/>
      <c r="BC586" s="162"/>
    </row>
    <row r="587" spans="1:55" ht="22.5" customHeight="1">
      <c r="A587" s="288"/>
      <c r="B587" s="287"/>
      <c r="C587" s="287"/>
      <c r="D587" s="224" t="s">
        <v>269</v>
      </c>
      <c r="E587" s="163">
        <f t="shared" si="508"/>
        <v>0</v>
      </c>
      <c r="F587" s="163">
        <f t="shared" si="506"/>
        <v>0</v>
      </c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  <c r="AA587" s="163"/>
      <c r="AB587" s="163"/>
      <c r="AC587" s="163"/>
      <c r="AD587" s="163"/>
      <c r="AE587" s="163"/>
      <c r="AF587" s="163"/>
      <c r="AG587" s="163"/>
      <c r="AH587" s="163"/>
      <c r="AI587" s="163"/>
      <c r="AJ587" s="163"/>
      <c r="AK587" s="163"/>
      <c r="AL587" s="163"/>
      <c r="AM587" s="163"/>
      <c r="AN587" s="163"/>
      <c r="AO587" s="163"/>
      <c r="AP587" s="163"/>
      <c r="AQ587" s="163"/>
      <c r="AR587" s="163"/>
      <c r="AS587" s="163"/>
      <c r="AT587" s="163"/>
      <c r="AU587" s="163"/>
      <c r="AV587" s="163"/>
      <c r="AW587" s="163"/>
      <c r="AX587" s="163"/>
      <c r="AY587" s="163"/>
      <c r="AZ587" s="163"/>
      <c r="BA587" s="163"/>
      <c r="BB587" s="160"/>
      <c r="BC587" s="162"/>
    </row>
    <row r="588" spans="1:55" ht="31.2">
      <c r="A588" s="288"/>
      <c r="B588" s="287"/>
      <c r="C588" s="287"/>
      <c r="D588" s="228" t="s">
        <v>43</v>
      </c>
      <c r="E588" s="163">
        <f t="shared" si="508"/>
        <v>0</v>
      </c>
      <c r="F588" s="163">
        <f t="shared" si="506"/>
        <v>0</v>
      </c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  <c r="AA588" s="163"/>
      <c r="AB588" s="163"/>
      <c r="AC588" s="163"/>
      <c r="AD588" s="163"/>
      <c r="AE588" s="163"/>
      <c r="AF588" s="163"/>
      <c r="AG588" s="163"/>
      <c r="AH588" s="163"/>
      <c r="AI588" s="163"/>
      <c r="AJ588" s="163"/>
      <c r="AK588" s="163"/>
      <c r="AL588" s="163"/>
      <c r="AM588" s="163"/>
      <c r="AN588" s="163"/>
      <c r="AO588" s="163"/>
      <c r="AP588" s="163"/>
      <c r="AQ588" s="163"/>
      <c r="AR588" s="163"/>
      <c r="AS588" s="163"/>
      <c r="AT588" s="163"/>
      <c r="AU588" s="163"/>
      <c r="AV588" s="163"/>
      <c r="AW588" s="163"/>
      <c r="AX588" s="163"/>
      <c r="AY588" s="163"/>
      <c r="AZ588" s="163"/>
      <c r="BA588" s="163"/>
      <c r="BB588" s="160"/>
      <c r="BC588" s="162"/>
    </row>
    <row r="589" spans="1:55" ht="22.5" customHeight="1">
      <c r="A589" s="288"/>
      <c r="B589" s="287" t="s">
        <v>313</v>
      </c>
      <c r="C589" s="287"/>
      <c r="D589" s="150" t="s">
        <v>41</v>
      </c>
      <c r="E589" s="163">
        <f t="shared" ref="E589:E591" si="509">H589+K589+N589+Q589+T589+W589+Z589+AE589+AJ589+AO589+AT589+AY589</f>
        <v>3632.41</v>
      </c>
      <c r="F589" s="163">
        <f t="shared" ref="F589:F595" si="510">I589+L589+O589+R589+U589+X589+AA589+AF589+AK589+AP589+AU589+AZ589</f>
        <v>3632.41</v>
      </c>
      <c r="G589" s="163">
        <f t="shared" si="491"/>
        <v>100</v>
      </c>
      <c r="H589" s="163">
        <f>H590+H591+H592+H594+H595</f>
        <v>1154.44</v>
      </c>
      <c r="I589" s="163">
        <f t="shared" ref="I589:AZ589" si="511">I590+I591+I592+I594+I595</f>
        <v>1154.44</v>
      </c>
      <c r="J589" s="163"/>
      <c r="K589" s="163">
        <f t="shared" si="511"/>
        <v>0</v>
      </c>
      <c r="L589" s="163">
        <f t="shared" si="511"/>
        <v>0</v>
      </c>
      <c r="M589" s="163"/>
      <c r="N589" s="163">
        <f t="shared" si="511"/>
        <v>0</v>
      </c>
      <c r="O589" s="163">
        <f t="shared" si="511"/>
        <v>0</v>
      </c>
      <c r="P589" s="163"/>
      <c r="Q589" s="163">
        <f t="shared" si="511"/>
        <v>0</v>
      </c>
      <c r="R589" s="163">
        <f t="shared" si="511"/>
        <v>0</v>
      </c>
      <c r="S589" s="163"/>
      <c r="T589" s="163">
        <f t="shared" si="511"/>
        <v>0</v>
      </c>
      <c r="U589" s="163">
        <f t="shared" si="511"/>
        <v>0</v>
      </c>
      <c r="V589" s="163"/>
      <c r="W589" s="163">
        <f t="shared" si="511"/>
        <v>805.76</v>
      </c>
      <c r="X589" s="163">
        <f t="shared" si="511"/>
        <v>805.76</v>
      </c>
      <c r="Y589" s="163"/>
      <c r="Z589" s="163">
        <f t="shared" si="511"/>
        <v>0</v>
      </c>
      <c r="AA589" s="163">
        <f t="shared" si="511"/>
        <v>0</v>
      </c>
      <c r="AB589" s="163">
        <f t="shared" si="511"/>
        <v>0</v>
      </c>
      <c r="AC589" s="163">
        <f t="shared" si="511"/>
        <v>0</v>
      </c>
      <c r="AD589" s="163"/>
      <c r="AE589" s="163">
        <f t="shared" si="511"/>
        <v>580.62</v>
      </c>
      <c r="AF589" s="163">
        <f t="shared" si="511"/>
        <v>580.62</v>
      </c>
      <c r="AG589" s="163">
        <f t="shared" si="511"/>
        <v>0</v>
      </c>
      <c r="AH589" s="163">
        <f t="shared" si="511"/>
        <v>0</v>
      </c>
      <c r="AI589" s="163"/>
      <c r="AJ589" s="163">
        <f t="shared" si="511"/>
        <v>0</v>
      </c>
      <c r="AK589" s="163">
        <f t="shared" si="511"/>
        <v>0</v>
      </c>
      <c r="AL589" s="163">
        <f t="shared" si="511"/>
        <v>0</v>
      </c>
      <c r="AM589" s="163">
        <f t="shared" si="511"/>
        <v>0</v>
      </c>
      <c r="AN589" s="163"/>
      <c r="AO589" s="163">
        <f t="shared" si="511"/>
        <v>0</v>
      </c>
      <c r="AP589" s="163">
        <f t="shared" si="511"/>
        <v>0</v>
      </c>
      <c r="AQ589" s="163">
        <f t="shared" si="511"/>
        <v>0</v>
      </c>
      <c r="AR589" s="163">
        <f t="shared" si="511"/>
        <v>0</v>
      </c>
      <c r="AS589" s="163"/>
      <c r="AT589" s="163">
        <f t="shared" si="511"/>
        <v>1091.5899999999999</v>
      </c>
      <c r="AU589" s="163">
        <f t="shared" si="511"/>
        <v>1091.5899999999999</v>
      </c>
      <c r="AV589" s="163">
        <f t="shared" si="511"/>
        <v>0</v>
      </c>
      <c r="AW589" s="163">
        <f t="shared" si="511"/>
        <v>0</v>
      </c>
      <c r="AX589" s="163"/>
      <c r="AY589" s="163">
        <f t="shared" si="511"/>
        <v>0</v>
      </c>
      <c r="AZ589" s="163">
        <f t="shared" si="511"/>
        <v>0</v>
      </c>
      <c r="BA589" s="163"/>
      <c r="BB589" s="160"/>
      <c r="BC589" s="162"/>
    </row>
    <row r="590" spans="1:55" ht="32.25" customHeight="1">
      <c r="A590" s="288"/>
      <c r="B590" s="287"/>
      <c r="C590" s="287"/>
      <c r="D590" s="148" t="s">
        <v>37</v>
      </c>
      <c r="E590" s="163">
        <f t="shared" si="509"/>
        <v>0</v>
      </c>
      <c r="F590" s="163">
        <f t="shared" si="510"/>
        <v>0</v>
      </c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  <c r="AA590" s="163"/>
      <c r="AB590" s="163"/>
      <c r="AC590" s="163"/>
      <c r="AD590" s="163"/>
      <c r="AE590" s="163"/>
      <c r="AF590" s="163"/>
      <c r="AG590" s="163"/>
      <c r="AH590" s="163"/>
      <c r="AI590" s="163"/>
      <c r="AJ590" s="163"/>
      <c r="AK590" s="163"/>
      <c r="AL590" s="163"/>
      <c r="AM590" s="163"/>
      <c r="AN590" s="163"/>
      <c r="AO590" s="163"/>
      <c r="AP590" s="163"/>
      <c r="AQ590" s="163"/>
      <c r="AR590" s="163"/>
      <c r="AS590" s="163"/>
      <c r="AT590" s="163"/>
      <c r="AU590" s="163"/>
      <c r="AV590" s="163"/>
      <c r="AW590" s="163"/>
      <c r="AX590" s="163"/>
      <c r="AY590" s="163"/>
      <c r="AZ590" s="163"/>
      <c r="BA590" s="163"/>
      <c r="BB590" s="160"/>
      <c r="BC590" s="162"/>
    </row>
    <row r="591" spans="1:55" ht="50.25" customHeight="1">
      <c r="A591" s="288"/>
      <c r="B591" s="287"/>
      <c r="C591" s="287"/>
      <c r="D591" s="172" t="s">
        <v>2</v>
      </c>
      <c r="E591" s="163">
        <f t="shared" si="509"/>
        <v>0</v>
      </c>
      <c r="F591" s="163">
        <f t="shared" si="510"/>
        <v>0</v>
      </c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  <c r="AA591" s="163"/>
      <c r="AB591" s="163"/>
      <c r="AC591" s="163"/>
      <c r="AD591" s="163"/>
      <c r="AE591" s="163"/>
      <c r="AF591" s="163"/>
      <c r="AG591" s="163"/>
      <c r="AH591" s="163"/>
      <c r="AI591" s="163"/>
      <c r="AJ591" s="163"/>
      <c r="AK591" s="163"/>
      <c r="AL591" s="163"/>
      <c r="AM591" s="163"/>
      <c r="AN591" s="163"/>
      <c r="AO591" s="163"/>
      <c r="AP591" s="163"/>
      <c r="AQ591" s="163"/>
      <c r="AR591" s="163"/>
      <c r="AS591" s="163"/>
      <c r="AT591" s="163"/>
      <c r="AU591" s="163"/>
      <c r="AV591" s="163"/>
      <c r="AW591" s="163"/>
      <c r="AX591" s="163"/>
      <c r="AY591" s="163"/>
      <c r="AZ591" s="163"/>
      <c r="BA591" s="163"/>
      <c r="BB591" s="160"/>
      <c r="BC591" s="162"/>
    </row>
    <row r="592" spans="1:55" ht="22.5" customHeight="1">
      <c r="A592" s="288"/>
      <c r="B592" s="287"/>
      <c r="C592" s="287"/>
      <c r="D592" s="224" t="s">
        <v>268</v>
      </c>
      <c r="E592" s="163">
        <f>H592+K592+N592+Q592+T592+W592+Z592+AE592+AJ592+AO592+AT592+AY592</f>
        <v>3632.41</v>
      </c>
      <c r="F592" s="163">
        <f t="shared" si="510"/>
        <v>3632.41</v>
      </c>
      <c r="G592" s="163">
        <f t="shared" si="491"/>
        <v>100</v>
      </c>
      <c r="H592" s="163">
        <v>1154.44</v>
      </c>
      <c r="I592" s="163">
        <v>1154.44</v>
      </c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>
        <v>805.76</v>
      </c>
      <c r="X592" s="163">
        <v>805.76</v>
      </c>
      <c r="Y592" s="163"/>
      <c r="Z592" s="163"/>
      <c r="AA592" s="163"/>
      <c r="AB592" s="163"/>
      <c r="AC592" s="163"/>
      <c r="AD592" s="163"/>
      <c r="AE592" s="163">
        <v>580.62</v>
      </c>
      <c r="AF592" s="163">
        <v>580.62</v>
      </c>
      <c r="AG592" s="163"/>
      <c r="AH592" s="163"/>
      <c r="AI592" s="163"/>
      <c r="AJ592" s="163"/>
      <c r="AK592" s="163"/>
      <c r="AL592" s="163"/>
      <c r="AM592" s="163"/>
      <c r="AN592" s="163"/>
      <c r="AO592" s="163"/>
      <c r="AP592" s="163"/>
      <c r="AQ592" s="163"/>
      <c r="AR592" s="163"/>
      <c r="AS592" s="163"/>
      <c r="AT592" s="163">
        <v>1091.5899999999999</v>
      </c>
      <c r="AU592" s="163">
        <v>1091.5899999999999</v>
      </c>
      <c r="AV592" s="163"/>
      <c r="AW592" s="163"/>
      <c r="AX592" s="163"/>
      <c r="AY592" s="163"/>
      <c r="AZ592" s="163"/>
      <c r="BA592" s="163"/>
      <c r="BB592" s="160"/>
      <c r="BC592" s="162"/>
    </row>
    <row r="593" spans="1:55" ht="82.5" customHeight="1">
      <c r="A593" s="288"/>
      <c r="B593" s="287"/>
      <c r="C593" s="287"/>
      <c r="D593" s="224" t="s">
        <v>274</v>
      </c>
      <c r="E593" s="163">
        <f t="shared" ref="E593:E595" si="512">H593+K593+N593+Q593+T593+W593+Z593+AE593+AJ593+AO593+AT593+AY593</f>
        <v>0</v>
      </c>
      <c r="F593" s="163">
        <f t="shared" si="510"/>
        <v>0</v>
      </c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  <c r="AA593" s="163"/>
      <c r="AB593" s="163"/>
      <c r="AC593" s="163"/>
      <c r="AD593" s="163"/>
      <c r="AE593" s="163"/>
      <c r="AF593" s="163"/>
      <c r="AG593" s="163"/>
      <c r="AH593" s="163"/>
      <c r="AI593" s="163"/>
      <c r="AJ593" s="163"/>
      <c r="AK593" s="163"/>
      <c r="AL593" s="163"/>
      <c r="AM593" s="163"/>
      <c r="AN593" s="163"/>
      <c r="AO593" s="163"/>
      <c r="AP593" s="163"/>
      <c r="AQ593" s="163"/>
      <c r="AR593" s="163"/>
      <c r="AS593" s="163"/>
      <c r="AT593" s="163"/>
      <c r="AU593" s="163"/>
      <c r="AV593" s="163"/>
      <c r="AW593" s="163"/>
      <c r="AX593" s="163"/>
      <c r="AY593" s="163"/>
      <c r="AZ593" s="163"/>
      <c r="BA593" s="163"/>
      <c r="BB593" s="160"/>
      <c r="BC593" s="162"/>
    </row>
    <row r="594" spans="1:55" ht="22.5" customHeight="1">
      <c r="A594" s="288"/>
      <c r="B594" s="287"/>
      <c r="C594" s="287"/>
      <c r="D594" s="224" t="s">
        <v>269</v>
      </c>
      <c r="E594" s="163">
        <f t="shared" si="512"/>
        <v>0</v>
      </c>
      <c r="F594" s="163">
        <f t="shared" si="510"/>
        <v>0</v>
      </c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  <c r="AA594" s="163"/>
      <c r="AB594" s="163"/>
      <c r="AC594" s="163"/>
      <c r="AD594" s="163"/>
      <c r="AE594" s="163"/>
      <c r="AF594" s="163"/>
      <c r="AG594" s="163"/>
      <c r="AH594" s="163"/>
      <c r="AI594" s="163"/>
      <c r="AJ594" s="163"/>
      <c r="AK594" s="163"/>
      <c r="AL594" s="163"/>
      <c r="AM594" s="163"/>
      <c r="AN594" s="163"/>
      <c r="AO594" s="163"/>
      <c r="AP594" s="163"/>
      <c r="AQ594" s="163"/>
      <c r="AR594" s="163"/>
      <c r="AS594" s="163"/>
      <c r="AT594" s="163"/>
      <c r="AU594" s="163"/>
      <c r="AV594" s="163"/>
      <c r="AW594" s="163"/>
      <c r="AX594" s="163"/>
      <c r="AY594" s="163"/>
      <c r="AZ594" s="163"/>
      <c r="BA594" s="163"/>
      <c r="BB594" s="160"/>
      <c r="BC594" s="162"/>
    </row>
    <row r="595" spans="1:55" ht="31.2">
      <c r="A595" s="288"/>
      <c r="B595" s="287"/>
      <c r="C595" s="287"/>
      <c r="D595" s="228" t="s">
        <v>43</v>
      </c>
      <c r="E595" s="163">
        <f t="shared" si="512"/>
        <v>0</v>
      </c>
      <c r="F595" s="163">
        <f t="shared" si="510"/>
        <v>0</v>
      </c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  <c r="AA595" s="163"/>
      <c r="AB595" s="163"/>
      <c r="AC595" s="163"/>
      <c r="AD595" s="163"/>
      <c r="AE595" s="163"/>
      <c r="AF595" s="163"/>
      <c r="AG595" s="163"/>
      <c r="AH595" s="163"/>
      <c r="AI595" s="163"/>
      <c r="AJ595" s="163"/>
      <c r="AK595" s="163"/>
      <c r="AL595" s="163"/>
      <c r="AM595" s="163"/>
      <c r="AN595" s="163"/>
      <c r="AO595" s="163"/>
      <c r="AP595" s="163"/>
      <c r="AQ595" s="163"/>
      <c r="AR595" s="163"/>
      <c r="AS595" s="163"/>
      <c r="AT595" s="163"/>
      <c r="AU595" s="163"/>
      <c r="AV595" s="163"/>
      <c r="AW595" s="163"/>
      <c r="AX595" s="163"/>
      <c r="AY595" s="163"/>
      <c r="AZ595" s="163"/>
      <c r="BA595" s="163"/>
      <c r="BB595" s="160"/>
      <c r="BC595" s="162"/>
    </row>
    <row r="596" spans="1:55" ht="22.5" customHeight="1">
      <c r="A596" s="288"/>
      <c r="B596" s="287" t="s">
        <v>314</v>
      </c>
      <c r="C596" s="287"/>
      <c r="D596" s="150" t="s">
        <v>41</v>
      </c>
      <c r="E596" s="163">
        <f t="shared" ref="E596:E598" si="513">H596+K596+N596+Q596+T596+W596+Z596+AE596+AJ596+AO596+AT596+AY596</f>
        <v>3893.38</v>
      </c>
      <c r="F596" s="163">
        <f t="shared" ref="F596:F602" si="514">I596+L596+O596+R596+U596+X596+AA596+AF596+AK596+AP596+AU596+AZ596</f>
        <v>3893.38</v>
      </c>
      <c r="G596" s="163">
        <f t="shared" si="491"/>
        <v>100</v>
      </c>
      <c r="H596" s="163">
        <f>H597+H598+H599+H601+H602</f>
        <v>1019.58</v>
      </c>
      <c r="I596" s="163">
        <f t="shared" ref="I596:AZ596" si="515">I597+I598+I599+I601+I602</f>
        <v>1019.58</v>
      </c>
      <c r="J596" s="163"/>
      <c r="K596" s="163">
        <f t="shared" si="515"/>
        <v>0</v>
      </c>
      <c r="L596" s="163">
        <f t="shared" si="515"/>
        <v>0</v>
      </c>
      <c r="M596" s="163"/>
      <c r="N596" s="163">
        <f t="shared" si="515"/>
        <v>0</v>
      </c>
      <c r="O596" s="163">
        <f t="shared" si="515"/>
        <v>0</v>
      </c>
      <c r="P596" s="163"/>
      <c r="Q596" s="163">
        <f t="shared" si="515"/>
        <v>0</v>
      </c>
      <c r="R596" s="163">
        <f t="shared" si="515"/>
        <v>0</v>
      </c>
      <c r="S596" s="163"/>
      <c r="T596" s="163">
        <f t="shared" si="515"/>
        <v>0</v>
      </c>
      <c r="U596" s="163">
        <f t="shared" si="515"/>
        <v>0</v>
      </c>
      <c r="V596" s="163"/>
      <c r="W596" s="163">
        <f t="shared" si="515"/>
        <v>1035.6300000000001</v>
      </c>
      <c r="X596" s="163">
        <f t="shared" si="515"/>
        <v>1035.6300000000001</v>
      </c>
      <c r="Y596" s="163"/>
      <c r="Z596" s="163">
        <f t="shared" si="515"/>
        <v>0</v>
      </c>
      <c r="AA596" s="163">
        <f t="shared" si="515"/>
        <v>0</v>
      </c>
      <c r="AB596" s="163">
        <f t="shared" si="515"/>
        <v>0</v>
      </c>
      <c r="AC596" s="163">
        <f t="shared" si="515"/>
        <v>0</v>
      </c>
      <c r="AD596" s="163"/>
      <c r="AE596" s="163">
        <f t="shared" si="515"/>
        <v>703.58</v>
      </c>
      <c r="AF596" s="163">
        <f t="shared" si="515"/>
        <v>703.58</v>
      </c>
      <c r="AG596" s="163">
        <f t="shared" si="515"/>
        <v>0</v>
      </c>
      <c r="AH596" s="163">
        <f t="shared" si="515"/>
        <v>0</v>
      </c>
      <c r="AI596" s="163"/>
      <c r="AJ596" s="163">
        <f t="shared" si="515"/>
        <v>0</v>
      </c>
      <c r="AK596" s="163">
        <f t="shared" si="515"/>
        <v>0</v>
      </c>
      <c r="AL596" s="163">
        <f t="shared" si="515"/>
        <v>0</v>
      </c>
      <c r="AM596" s="163">
        <f t="shared" si="515"/>
        <v>0</v>
      </c>
      <c r="AN596" s="163"/>
      <c r="AO596" s="163">
        <f t="shared" si="515"/>
        <v>0</v>
      </c>
      <c r="AP596" s="163">
        <f t="shared" si="515"/>
        <v>0</v>
      </c>
      <c r="AQ596" s="163">
        <f t="shared" si="515"/>
        <v>0</v>
      </c>
      <c r="AR596" s="163">
        <f t="shared" si="515"/>
        <v>0</v>
      </c>
      <c r="AS596" s="163"/>
      <c r="AT596" s="163">
        <f t="shared" si="515"/>
        <v>1134.5899999999999</v>
      </c>
      <c r="AU596" s="163">
        <f t="shared" si="515"/>
        <v>1134.5899999999999</v>
      </c>
      <c r="AV596" s="163">
        <f t="shared" si="515"/>
        <v>0</v>
      </c>
      <c r="AW596" s="163">
        <f t="shared" si="515"/>
        <v>0</v>
      </c>
      <c r="AX596" s="163"/>
      <c r="AY596" s="163">
        <f t="shared" si="515"/>
        <v>0</v>
      </c>
      <c r="AZ596" s="163">
        <f t="shared" si="515"/>
        <v>0</v>
      </c>
      <c r="BA596" s="163"/>
      <c r="BB596" s="160"/>
      <c r="BC596" s="162"/>
    </row>
    <row r="597" spans="1:55" ht="32.25" customHeight="1">
      <c r="A597" s="288"/>
      <c r="B597" s="287"/>
      <c r="C597" s="287"/>
      <c r="D597" s="148" t="s">
        <v>37</v>
      </c>
      <c r="E597" s="163">
        <f t="shared" si="513"/>
        <v>0</v>
      </c>
      <c r="F597" s="163">
        <f t="shared" si="514"/>
        <v>0</v>
      </c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  <c r="AA597" s="163"/>
      <c r="AB597" s="163"/>
      <c r="AC597" s="163"/>
      <c r="AD597" s="163"/>
      <c r="AE597" s="163"/>
      <c r="AF597" s="163"/>
      <c r="AG597" s="163"/>
      <c r="AH597" s="163"/>
      <c r="AI597" s="163"/>
      <c r="AJ597" s="163"/>
      <c r="AK597" s="163"/>
      <c r="AL597" s="163"/>
      <c r="AM597" s="163"/>
      <c r="AN597" s="163"/>
      <c r="AO597" s="163"/>
      <c r="AP597" s="163"/>
      <c r="AQ597" s="163"/>
      <c r="AR597" s="163"/>
      <c r="AS597" s="163"/>
      <c r="AT597" s="163"/>
      <c r="AU597" s="163"/>
      <c r="AV597" s="163"/>
      <c r="AW597" s="163"/>
      <c r="AX597" s="163"/>
      <c r="AY597" s="163"/>
      <c r="AZ597" s="163"/>
      <c r="BA597" s="163"/>
      <c r="BB597" s="160"/>
      <c r="BC597" s="162"/>
    </row>
    <row r="598" spans="1:55" ht="50.25" customHeight="1">
      <c r="A598" s="288"/>
      <c r="B598" s="287"/>
      <c r="C598" s="287"/>
      <c r="D598" s="172" t="s">
        <v>2</v>
      </c>
      <c r="E598" s="163">
        <f t="shared" si="513"/>
        <v>0</v>
      </c>
      <c r="F598" s="163">
        <f t="shared" si="514"/>
        <v>0</v>
      </c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  <c r="AA598" s="163"/>
      <c r="AB598" s="163"/>
      <c r="AC598" s="163"/>
      <c r="AD598" s="163"/>
      <c r="AE598" s="163"/>
      <c r="AF598" s="163"/>
      <c r="AG598" s="163"/>
      <c r="AH598" s="163"/>
      <c r="AI598" s="163"/>
      <c r="AJ598" s="163"/>
      <c r="AK598" s="163"/>
      <c r="AL598" s="163"/>
      <c r="AM598" s="163"/>
      <c r="AN598" s="163"/>
      <c r="AO598" s="163"/>
      <c r="AP598" s="163"/>
      <c r="AQ598" s="163"/>
      <c r="AR598" s="163"/>
      <c r="AS598" s="163"/>
      <c r="AT598" s="163"/>
      <c r="AU598" s="163"/>
      <c r="AV598" s="163"/>
      <c r="AW598" s="163"/>
      <c r="AX598" s="163"/>
      <c r="AY598" s="163"/>
      <c r="AZ598" s="163"/>
      <c r="BA598" s="163"/>
      <c r="BB598" s="160"/>
      <c r="BC598" s="162"/>
    </row>
    <row r="599" spans="1:55" ht="22.5" customHeight="1">
      <c r="A599" s="288"/>
      <c r="B599" s="287"/>
      <c r="C599" s="287"/>
      <c r="D599" s="224" t="s">
        <v>268</v>
      </c>
      <c r="E599" s="163">
        <f>H599+K599+N599+Q599+T599+W599+Z599+AE599+AJ599+AO599+AT599+AY599</f>
        <v>3893.38</v>
      </c>
      <c r="F599" s="163">
        <f t="shared" si="514"/>
        <v>3893.38</v>
      </c>
      <c r="G599" s="163">
        <f t="shared" si="491"/>
        <v>100</v>
      </c>
      <c r="H599" s="163">
        <v>1019.58</v>
      </c>
      <c r="I599" s="163">
        <v>1019.58</v>
      </c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>
        <v>1035.6300000000001</v>
      </c>
      <c r="X599" s="163">
        <v>1035.6300000000001</v>
      </c>
      <c r="Y599" s="163"/>
      <c r="Z599" s="163"/>
      <c r="AA599" s="163"/>
      <c r="AB599" s="163"/>
      <c r="AC599" s="163"/>
      <c r="AD599" s="163"/>
      <c r="AE599" s="163">
        <v>703.58</v>
      </c>
      <c r="AF599" s="163">
        <v>703.58</v>
      </c>
      <c r="AG599" s="163"/>
      <c r="AH599" s="163"/>
      <c r="AI599" s="163"/>
      <c r="AJ599" s="163"/>
      <c r="AK599" s="163"/>
      <c r="AL599" s="163"/>
      <c r="AM599" s="163"/>
      <c r="AN599" s="163"/>
      <c r="AO599" s="163"/>
      <c r="AP599" s="163"/>
      <c r="AQ599" s="163"/>
      <c r="AR599" s="163"/>
      <c r="AS599" s="163"/>
      <c r="AT599" s="163">
        <v>1134.5899999999999</v>
      </c>
      <c r="AU599" s="163">
        <v>1134.5899999999999</v>
      </c>
      <c r="AV599" s="163"/>
      <c r="AW599" s="163"/>
      <c r="AX599" s="163"/>
      <c r="AY599" s="163"/>
      <c r="AZ599" s="163"/>
      <c r="BA599" s="163"/>
      <c r="BB599" s="160"/>
      <c r="BC599" s="162"/>
    </row>
    <row r="600" spans="1:55" ht="82.5" customHeight="1">
      <c r="A600" s="288"/>
      <c r="B600" s="287"/>
      <c r="C600" s="287"/>
      <c r="D600" s="224" t="s">
        <v>274</v>
      </c>
      <c r="E600" s="163">
        <f t="shared" ref="E600:E605" si="516">H600+K600+N600+Q600+T600+W600+Z600+AE600+AJ600+AO600+AT600+AY600</f>
        <v>0</v>
      </c>
      <c r="F600" s="163">
        <f t="shared" si="514"/>
        <v>0</v>
      </c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  <c r="AA600" s="163"/>
      <c r="AB600" s="163"/>
      <c r="AC600" s="163"/>
      <c r="AD600" s="163"/>
      <c r="AE600" s="163"/>
      <c r="AF600" s="163"/>
      <c r="AG600" s="163"/>
      <c r="AH600" s="163"/>
      <c r="AI600" s="163"/>
      <c r="AJ600" s="163"/>
      <c r="AK600" s="163"/>
      <c r="AL600" s="163"/>
      <c r="AM600" s="163"/>
      <c r="AN600" s="163"/>
      <c r="AO600" s="163"/>
      <c r="AP600" s="163"/>
      <c r="AQ600" s="163"/>
      <c r="AR600" s="163"/>
      <c r="AS600" s="163"/>
      <c r="AT600" s="163"/>
      <c r="AU600" s="163"/>
      <c r="AV600" s="163"/>
      <c r="AW600" s="163"/>
      <c r="AX600" s="163"/>
      <c r="AY600" s="163"/>
      <c r="AZ600" s="163"/>
      <c r="BA600" s="163"/>
      <c r="BB600" s="160"/>
      <c r="BC600" s="162"/>
    </row>
    <row r="601" spans="1:55" ht="22.5" customHeight="1">
      <c r="A601" s="288"/>
      <c r="B601" s="287"/>
      <c r="C601" s="287"/>
      <c r="D601" s="224" t="s">
        <v>269</v>
      </c>
      <c r="E601" s="163">
        <f t="shared" si="516"/>
        <v>0</v>
      </c>
      <c r="F601" s="163">
        <f t="shared" si="514"/>
        <v>0</v>
      </c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  <c r="AA601" s="163"/>
      <c r="AB601" s="163"/>
      <c r="AC601" s="163"/>
      <c r="AD601" s="163"/>
      <c r="AE601" s="163"/>
      <c r="AF601" s="163"/>
      <c r="AG601" s="163"/>
      <c r="AH601" s="163"/>
      <c r="AI601" s="163"/>
      <c r="AJ601" s="163"/>
      <c r="AK601" s="163"/>
      <c r="AL601" s="163"/>
      <c r="AM601" s="163"/>
      <c r="AN601" s="163"/>
      <c r="AO601" s="163"/>
      <c r="AP601" s="163"/>
      <c r="AQ601" s="163"/>
      <c r="AR601" s="163"/>
      <c r="AS601" s="163"/>
      <c r="AT601" s="163"/>
      <c r="AU601" s="163"/>
      <c r="AV601" s="163"/>
      <c r="AW601" s="163"/>
      <c r="AX601" s="163"/>
      <c r="AY601" s="163"/>
      <c r="AZ601" s="163"/>
      <c r="BA601" s="163"/>
      <c r="BB601" s="160"/>
      <c r="BC601" s="162"/>
    </row>
    <row r="602" spans="1:55" ht="31.2">
      <c r="A602" s="288"/>
      <c r="B602" s="287"/>
      <c r="C602" s="287"/>
      <c r="D602" s="228" t="s">
        <v>43</v>
      </c>
      <c r="E602" s="163">
        <f t="shared" si="516"/>
        <v>0</v>
      </c>
      <c r="F602" s="163">
        <f t="shared" si="514"/>
        <v>0</v>
      </c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  <c r="AA602" s="163"/>
      <c r="AB602" s="163"/>
      <c r="AC602" s="163"/>
      <c r="AD602" s="163"/>
      <c r="AE602" s="163"/>
      <c r="AF602" s="163"/>
      <c r="AG602" s="163"/>
      <c r="AH602" s="163"/>
      <c r="AI602" s="163"/>
      <c r="AJ602" s="163"/>
      <c r="AK602" s="163"/>
      <c r="AL602" s="163"/>
      <c r="AM602" s="163"/>
      <c r="AN602" s="163"/>
      <c r="AO602" s="163"/>
      <c r="AP602" s="163"/>
      <c r="AQ602" s="163"/>
      <c r="AR602" s="163"/>
      <c r="AS602" s="163"/>
      <c r="AT602" s="163"/>
      <c r="AU602" s="163"/>
      <c r="AV602" s="163"/>
      <c r="AW602" s="163"/>
      <c r="AX602" s="163"/>
      <c r="AY602" s="163"/>
      <c r="AZ602" s="163"/>
      <c r="BA602" s="163"/>
      <c r="BB602" s="160"/>
      <c r="BC602" s="162"/>
    </row>
    <row r="603" spans="1:55" ht="22.5" customHeight="1">
      <c r="A603" s="288"/>
      <c r="B603" s="287" t="s">
        <v>315</v>
      </c>
      <c r="C603" s="287"/>
      <c r="D603" s="150" t="s">
        <v>41</v>
      </c>
      <c r="E603" s="163">
        <f t="shared" si="516"/>
        <v>6162.53</v>
      </c>
      <c r="F603" s="163">
        <f t="shared" ref="F603:F609" si="517">I603+L603+O603+R603+U603+X603+AA603+AF603+AK603+AP603+AU603+AZ603</f>
        <v>6162.53</v>
      </c>
      <c r="G603" s="163">
        <f t="shared" si="491"/>
        <v>100</v>
      </c>
      <c r="H603" s="163">
        <f>H604+H605+H606+H608+H609</f>
        <v>1720.23</v>
      </c>
      <c r="I603" s="163">
        <f t="shared" ref="I603:AZ603" si="518">I604+I605+I606+I608+I609</f>
        <v>1720.23</v>
      </c>
      <c r="J603" s="163"/>
      <c r="K603" s="163">
        <f t="shared" si="518"/>
        <v>0</v>
      </c>
      <c r="L603" s="163">
        <f t="shared" si="518"/>
        <v>0</v>
      </c>
      <c r="M603" s="163"/>
      <c r="N603" s="163">
        <f t="shared" si="518"/>
        <v>0</v>
      </c>
      <c r="O603" s="163">
        <f t="shared" si="518"/>
        <v>0</v>
      </c>
      <c r="P603" s="163"/>
      <c r="Q603" s="163">
        <f t="shared" si="518"/>
        <v>0</v>
      </c>
      <c r="R603" s="163">
        <f t="shared" si="518"/>
        <v>0</v>
      </c>
      <c r="S603" s="163"/>
      <c r="T603" s="163">
        <f t="shared" si="518"/>
        <v>0</v>
      </c>
      <c r="U603" s="163">
        <f t="shared" si="518"/>
        <v>0</v>
      </c>
      <c r="V603" s="163"/>
      <c r="W603" s="163">
        <f t="shared" si="518"/>
        <v>1567.3</v>
      </c>
      <c r="X603" s="163">
        <f t="shared" si="518"/>
        <v>1567.3</v>
      </c>
      <c r="Y603" s="163"/>
      <c r="Z603" s="163">
        <f t="shared" si="518"/>
        <v>0</v>
      </c>
      <c r="AA603" s="163">
        <f t="shared" si="518"/>
        <v>0</v>
      </c>
      <c r="AB603" s="163">
        <f t="shared" si="518"/>
        <v>0</v>
      </c>
      <c r="AC603" s="163">
        <f t="shared" si="518"/>
        <v>0</v>
      </c>
      <c r="AD603" s="163"/>
      <c r="AE603" s="163">
        <f t="shared" si="518"/>
        <v>1062.71</v>
      </c>
      <c r="AF603" s="163">
        <f t="shared" si="518"/>
        <v>1062.71</v>
      </c>
      <c r="AG603" s="163">
        <f t="shared" si="518"/>
        <v>0</v>
      </c>
      <c r="AH603" s="163">
        <f t="shared" si="518"/>
        <v>0</v>
      </c>
      <c r="AI603" s="163"/>
      <c r="AJ603" s="163">
        <f t="shared" si="518"/>
        <v>0</v>
      </c>
      <c r="AK603" s="163">
        <f t="shared" si="518"/>
        <v>0</v>
      </c>
      <c r="AL603" s="163">
        <f t="shared" si="518"/>
        <v>0</v>
      </c>
      <c r="AM603" s="163">
        <f t="shared" si="518"/>
        <v>0</v>
      </c>
      <c r="AN603" s="163"/>
      <c r="AO603" s="163">
        <f t="shared" si="518"/>
        <v>0</v>
      </c>
      <c r="AP603" s="163">
        <f t="shared" si="518"/>
        <v>0</v>
      </c>
      <c r="AQ603" s="163">
        <f t="shared" si="518"/>
        <v>0</v>
      </c>
      <c r="AR603" s="163">
        <f t="shared" si="518"/>
        <v>0</v>
      </c>
      <c r="AS603" s="163"/>
      <c r="AT603" s="163">
        <f t="shared" si="518"/>
        <v>1812.29</v>
      </c>
      <c r="AU603" s="163">
        <f t="shared" si="518"/>
        <v>1812.29</v>
      </c>
      <c r="AV603" s="163">
        <f t="shared" si="518"/>
        <v>0</v>
      </c>
      <c r="AW603" s="163">
        <f t="shared" si="518"/>
        <v>0</v>
      </c>
      <c r="AX603" s="163"/>
      <c r="AY603" s="163">
        <f t="shared" si="518"/>
        <v>0</v>
      </c>
      <c r="AZ603" s="163">
        <f t="shared" si="518"/>
        <v>0</v>
      </c>
      <c r="BA603" s="163"/>
      <c r="BB603" s="160"/>
      <c r="BC603" s="162"/>
    </row>
    <row r="604" spans="1:55" ht="32.25" customHeight="1">
      <c r="A604" s="288"/>
      <c r="B604" s="287"/>
      <c r="C604" s="287"/>
      <c r="D604" s="148" t="s">
        <v>37</v>
      </c>
      <c r="E604" s="163">
        <f t="shared" si="516"/>
        <v>0</v>
      </c>
      <c r="F604" s="163">
        <f t="shared" si="517"/>
        <v>0</v>
      </c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  <c r="AA604" s="163"/>
      <c r="AB604" s="163"/>
      <c r="AC604" s="163"/>
      <c r="AD604" s="163"/>
      <c r="AE604" s="163"/>
      <c r="AF604" s="163"/>
      <c r="AG604" s="163"/>
      <c r="AH604" s="163"/>
      <c r="AI604" s="163"/>
      <c r="AJ604" s="163"/>
      <c r="AK604" s="163"/>
      <c r="AL604" s="163"/>
      <c r="AM604" s="163"/>
      <c r="AN604" s="163"/>
      <c r="AO604" s="163"/>
      <c r="AP604" s="163"/>
      <c r="AQ604" s="163"/>
      <c r="AR604" s="163"/>
      <c r="AS604" s="163"/>
      <c r="AT604" s="163"/>
      <c r="AU604" s="163"/>
      <c r="AV604" s="163"/>
      <c r="AW604" s="163"/>
      <c r="AX604" s="163"/>
      <c r="AY604" s="163"/>
      <c r="AZ604" s="163"/>
      <c r="BA604" s="163"/>
      <c r="BB604" s="160"/>
      <c r="BC604" s="162"/>
    </row>
    <row r="605" spans="1:55" ht="50.25" customHeight="1">
      <c r="A605" s="288"/>
      <c r="B605" s="287"/>
      <c r="C605" s="287"/>
      <c r="D605" s="172" t="s">
        <v>2</v>
      </c>
      <c r="E605" s="163">
        <f t="shared" si="516"/>
        <v>0</v>
      </c>
      <c r="F605" s="163">
        <f t="shared" si="517"/>
        <v>0</v>
      </c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  <c r="AA605" s="163"/>
      <c r="AB605" s="163"/>
      <c r="AC605" s="163"/>
      <c r="AD605" s="163"/>
      <c r="AE605" s="163"/>
      <c r="AF605" s="163"/>
      <c r="AG605" s="163"/>
      <c r="AH605" s="163"/>
      <c r="AI605" s="163"/>
      <c r="AJ605" s="163"/>
      <c r="AK605" s="163"/>
      <c r="AL605" s="163"/>
      <c r="AM605" s="163"/>
      <c r="AN605" s="163"/>
      <c r="AO605" s="163"/>
      <c r="AP605" s="163"/>
      <c r="AQ605" s="163"/>
      <c r="AR605" s="163"/>
      <c r="AS605" s="163"/>
      <c r="AT605" s="163"/>
      <c r="AU605" s="163"/>
      <c r="AV605" s="163"/>
      <c r="AW605" s="163"/>
      <c r="AX605" s="163"/>
      <c r="AY605" s="163"/>
      <c r="AZ605" s="163"/>
      <c r="BA605" s="163"/>
      <c r="BB605" s="160"/>
      <c r="BC605" s="162"/>
    </row>
    <row r="606" spans="1:55" ht="22.5" customHeight="1">
      <c r="A606" s="288"/>
      <c r="B606" s="287"/>
      <c r="C606" s="287"/>
      <c r="D606" s="224" t="s">
        <v>268</v>
      </c>
      <c r="E606" s="163">
        <f>H606+K606+N606+Q606+T606+W606+Z606+AE606+AJ606+AO606+AT606+AY606</f>
        <v>6162.53</v>
      </c>
      <c r="F606" s="163">
        <f t="shared" si="517"/>
        <v>6162.53</v>
      </c>
      <c r="G606" s="163">
        <f t="shared" si="491"/>
        <v>100</v>
      </c>
      <c r="H606" s="163">
        <v>1720.23</v>
      </c>
      <c r="I606" s="163">
        <v>1720.23</v>
      </c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>
        <v>1567.3</v>
      </c>
      <c r="X606" s="163">
        <v>1567.3</v>
      </c>
      <c r="Y606" s="163"/>
      <c r="Z606" s="163"/>
      <c r="AA606" s="163"/>
      <c r="AB606" s="163"/>
      <c r="AC606" s="163"/>
      <c r="AD606" s="163"/>
      <c r="AE606" s="163">
        <v>1062.71</v>
      </c>
      <c r="AF606" s="163">
        <v>1062.71</v>
      </c>
      <c r="AG606" s="163"/>
      <c r="AH606" s="163"/>
      <c r="AI606" s="163"/>
      <c r="AJ606" s="163"/>
      <c r="AK606" s="163"/>
      <c r="AL606" s="163"/>
      <c r="AM606" s="163"/>
      <c r="AN606" s="163"/>
      <c r="AO606" s="163"/>
      <c r="AP606" s="163"/>
      <c r="AQ606" s="163"/>
      <c r="AR606" s="163"/>
      <c r="AS606" s="163"/>
      <c r="AT606" s="163">
        <v>1812.29</v>
      </c>
      <c r="AU606" s="163">
        <v>1812.29</v>
      </c>
      <c r="AV606" s="163"/>
      <c r="AW606" s="163"/>
      <c r="AX606" s="163"/>
      <c r="AY606" s="163"/>
      <c r="AZ606" s="163"/>
      <c r="BA606" s="163"/>
      <c r="BB606" s="160"/>
      <c r="BC606" s="162"/>
    </row>
    <row r="607" spans="1:55" ht="82.5" customHeight="1">
      <c r="A607" s="288"/>
      <c r="B607" s="287"/>
      <c r="C607" s="287"/>
      <c r="D607" s="224" t="s">
        <v>274</v>
      </c>
      <c r="E607" s="163">
        <f t="shared" ref="E607:F612" si="519">H607+K607+N607+Q607+T607+W607+Z607+AE607+AJ607+AO607+AT607+AY607</f>
        <v>0</v>
      </c>
      <c r="F607" s="163">
        <f t="shared" si="519"/>
        <v>0</v>
      </c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  <c r="AA607" s="163"/>
      <c r="AB607" s="163"/>
      <c r="AC607" s="163"/>
      <c r="AD607" s="163"/>
      <c r="AE607" s="163"/>
      <c r="AF607" s="163"/>
      <c r="AG607" s="163"/>
      <c r="AH607" s="163"/>
      <c r="AI607" s="163"/>
      <c r="AJ607" s="163"/>
      <c r="AK607" s="163"/>
      <c r="AL607" s="163"/>
      <c r="AM607" s="163"/>
      <c r="AN607" s="163"/>
      <c r="AO607" s="163"/>
      <c r="AP607" s="163"/>
      <c r="AQ607" s="163"/>
      <c r="AR607" s="163"/>
      <c r="AS607" s="163"/>
      <c r="AT607" s="163"/>
      <c r="AU607" s="163"/>
      <c r="AV607" s="163"/>
      <c r="AW607" s="163"/>
      <c r="AX607" s="163"/>
      <c r="AY607" s="163"/>
      <c r="AZ607" s="163"/>
      <c r="BA607" s="163"/>
      <c r="BB607" s="160"/>
      <c r="BC607" s="162"/>
    </row>
    <row r="608" spans="1:55" ht="22.5" customHeight="1">
      <c r="A608" s="288"/>
      <c r="B608" s="287"/>
      <c r="C608" s="287"/>
      <c r="D608" s="224" t="s">
        <v>269</v>
      </c>
      <c r="E608" s="163">
        <f t="shared" si="519"/>
        <v>0</v>
      </c>
      <c r="F608" s="163">
        <f t="shared" si="517"/>
        <v>0</v>
      </c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  <c r="AA608" s="163"/>
      <c r="AB608" s="163"/>
      <c r="AC608" s="163"/>
      <c r="AD608" s="163"/>
      <c r="AE608" s="163"/>
      <c r="AF608" s="163"/>
      <c r="AG608" s="163"/>
      <c r="AH608" s="163"/>
      <c r="AI608" s="163"/>
      <c r="AJ608" s="163"/>
      <c r="AK608" s="163"/>
      <c r="AL608" s="163"/>
      <c r="AM608" s="163"/>
      <c r="AN608" s="163"/>
      <c r="AO608" s="163"/>
      <c r="AP608" s="163"/>
      <c r="AQ608" s="163"/>
      <c r="AR608" s="163"/>
      <c r="AS608" s="163"/>
      <c r="AT608" s="163"/>
      <c r="AU608" s="163"/>
      <c r="AV608" s="163"/>
      <c r="AW608" s="163"/>
      <c r="AX608" s="163"/>
      <c r="AY608" s="163"/>
      <c r="AZ608" s="163"/>
      <c r="BA608" s="163"/>
      <c r="BB608" s="160"/>
      <c r="BC608" s="162"/>
    </row>
    <row r="609" spans="1:55" ht="31.2">
      <c r="A609" s="288"/>
      <c r="B609" s="287"/>
      <c r="C609" s="287"/>
      <c r="D609" s="228" t="s">
        <v>43</v>
      </c>
      <c r="E609" s="163">
        <f t="shared" si="519"/>
        <v>0</v>
      </c>
      <c r="F609" s="163">
        <f t="shared" si="517"/>
        <v>0</v>
      </c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  <c r="AA609" s="163"/>
      <c r="AB609" s="163"/>
      <c r="AC609" s="163"/>
      <c r="AD609" s="163"/>
      <c r="AE609" s="163"/>
      <c r="AF609" s="163"/>
      <c r="AG609" s="163"/>
      <c r="AH609" s="163"/>
      <c r="AI609" s="163"/>
      <c r="AJ609" s="163"/>
      <c r="AK609" s="163"/>
      <c r="AL609" s="163"/>
      <c r="AM609" s="163"/>
      <c r="AN609" s="163"/>
      <c r="AO609" s="163"/>
      <c r="AP609" s="163"/>
      <c r="AQ609" s="163"/>
      <c r="AR609" s="163"/>
      <c r="AS609" s="163"/>
      <c r="AT609" s="163"/>
      <c r="AU609" s="163"/>
      <c r="AV609" s="163"/>
      <c r="AW609" s="163"/>
      <c r="AX609" s="163"/>
      <c r="AY609" s="163"/>
      <c r="AZ609" s="163"/>
      <c r="BA609" s="163"/>
      <c r="BB609" s="160"/>
      <c r="BC609" s="162"/>
    </row>
    <row r="610" spans="1:55" ht="22.5" customHeight="1">
      <c r="A610" s="288"/>
      <c r="B610" s="287" t="s">
        <v>316</v>
      </c>
      <c r="C610" s="287"/>
      <c r="D610" s="150" t="s">
        <v>41</v>
      </c>
      <c r="E610" s="163">
        <f t="shared" si="519"/>
        <v>944.95</v>
      </c>
      <c r="F610" s="163">
        <f t="shared" ref="F610:F673" si="520">I610+L610+O610+R610+U610+X610+AA610+AF610+AK610+AP610+AU610+AZ610</f>
        <v>230.46</v>
      </c>
      <c r="G610" s="163">
        <f t="shared" si="491"/>
        <v>24.388591988994126</v>
      </c>
      <c r="H610" s="163">
        <f>H611+H612+H613+H615+H616</f>
        <v>230.46</v>
      </c>
      <c r="I610" s="163">
        <f t="shared" ref="I610:AZ610" si="521">I611+I612+I613+I615+I616</f>
        <v>230.46</v>
      </c>
      <c r="J610" s="163"/>
      <c r="K610" s="163">
        <f t="shared" si="521"/>
        <v>0</v>
      </c>
      <c r="L610" s="163">
        <f t="shared" si="521"/>
        <v>0</v>
      </c>
      <c r="M610" s="163"/>
      <c r="N610" s="163">
        <f t="shared" si="521"/>
        <v>0</v>
      </c>
      <c r="O610" s="163">
        <f t="shared" si="521"/>
        <v>0</v>
      </c>
      <c r="P610" s="163"/>
      <c r="Q610" s="163">
        <f t="shared" si="521"/>
        <v>0</v>
      </c>
      <c r="R610" s="163">
        <f t="shared" si="521"/>
        <v>0</v>
      </c>
      <c r="S610" s="163"/>
      <c r="T610" s="163">
        <f t="shared" si="521"/>
        <v>0</v>
      </c>
      <c r="U610" s="163">
        <f t="shared" si="521"/>
        <v>0</v>
      </c>
      <c r="V610" s="163"/>
      <c r="W610" s="163">
        <f t="shared" si="521"/>
        <v>0</v>
      </c>
      <c r="X610" s="163">
        <f t="shared" si="521"/>
        <v>0</v>
      </c>
      <c r="Y610" s="163"/>
      <c r="Z610" s="163">
        <f t="shared" si="521"/>
        <v>0</v>
      </c>
      <c r="AA610" s="163">
        <f t="shared" si="521"/>
        <v>0</v>
      </c>
      <c r="AB610" s="163">
        <f t="shared" si="521"/>
        <v>0</v>
      </c>
      <c r="AC610" s="163">
        <f t="shared" si="521"/>
        <v>0</v>
      </c>
      <c r="AD610" s="163"/>
      <c r="AE610" s="163">
        <f t="shared" si="521"/>
        <v>0</v>
      </c>
      <c r="AF610" s="163">
        <f t="shared" si="521"/>
        <v>0</v>
      </c>
      <c r="AG610" s="163">
        <f t="shared" si="521"/>
        <v>0</v>
      </c>
      <c r="AH610" s="163">
        <f t="shared" si="521"/>
        <v>0</v>
      </c>
      <c r="AI610" s="163"/>
      <c r="AJ610" s="163">
        <f t="shared" si="521"/>
        <v>0</v>
      </c>
      <c r="AK610" s="163">
        <f t="shared" si="521"/>
        <v>0</v>
      </c>
      <c r="AL610" s="163">
        <f t="shared" si="521"/>
        <v>0</v>
      </c>
      <c r="AM610" s="163">
        <f t="shared" si="521"/>
        <v>0</v>
      </c>
      <c r="AN610" s="163"/>
      <c r="AO610" s="163">
        <f t="shared" si="521"/>
        <v>0</v>
      </c>
      <c r="AP610" s="163">
        <f t="shared" si="521"/>
        <v>0</v>
      </c>
      <c r="AQ610" s="163">
        <f t="shared" si="521"/>
        <v>0</v>
      </c>
      <c r="AR610" s="163">
        <f t="shared" si="521"/>
        <v>0</v>
      </c>
      <c r="AS610" s="163"/>
      <c r="AT610" s="163">
        <f t="shared" si="521"/>
        <v>0</v>
      </c>
      <c r="AU610" s="163">
        <f t="shared" si="521"/>
        <v>0</v>
      </c>
      <c r="AV610" s="163">
        <f t="shared" si="521"/>
        <v>0</v>
      </c>
      <c r="AW610" s="163">
        <f t="shared" si="521"/>
        <v>0</v>
      </c>
      <c r="AX610" s="163"/>
      <c r="AY610" s="163">
        <f t="shared" si="521"/>
        <v>714.49</v>
      </c>
      <c r="AZ610" s="163">
        <f t="shared" si="521"/>
        <v>0</v>
      </c>
      <c r="BA610" s="163"/>
      <c r="BB610" s="160"/>
      <c r="BC610" s="162"/>
    </row>
    <row r="611" spans="1:55" ht="32.25" customHeight="1">
      <c r="A611" s="288"/>
      <c r="B611" s="287"/>
      <c r="C611" s="287"/>
      <c r="D611" s="148" t="s">
        <v>37</v>
      </c>
      <c r="E611" s="163">
        <f t="shared" si="519"/>
        <v>0</v>
      </c>
      <c r="F611" s="163">
        <f t="shared" si="520"/>
        <v>0</v>
      </c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  <c r="AA611" s="163"/>
      <c r="AB611" s="163"/>
      <c r="AC611" s="163"/>
      <c r="AD611" s="163"/>
      <c r="AE611" s="163"/>
      <c r="AF611" s="163"/>
      <c r="AG611" s="163"/>
      <c r="AH611" s="163"/>
      <c r="AI611" s="163"/>
      <c r="AJ611" s="163"/>
      <c r="AK611" s="163"/>
      <c r="AL611" s="163"/>
      <c r="AM611" s="163"/>
      <c r="AN611" s="163"/>
      <c r="AO611" s="163"/>
      <c r="AP611" s="163"/>
      <c r="AQ611" s="163"/>
      <c r="AR611" s="163"/>
      <c r="AS611" s="163"/>
      <c r="AT611" s="163"/>
      <c r="AU611" s="163"/>
      <c r="AV611" s="163"/>
      <c r="AW611" s="163"/>
      <c r="AX611" s="163"/>
      <c r="AY611" s="163"/>
      <c r="AZ611" s="163"/>
      <c r="BA611" s="163"/>
      <c r="BB611" s="160"/>
      <c r="BC611" s="162"/>
    </row>
    <row r="612" spans="1:55" ht="50.25" customHeight="1">
      <c r="A612" s="288"/>
      <c r="B612" s="287"/>
      <c r="C612" s="287"/>
      <c r="D612" s="172" t="s">
        <v>2</v>
      </c>
      <c r="E612" s="163">
        <f t="shared" si="519"/>
        <v>0</v>
      </c>
      <c r="F612" s="163">
        <f t="shared" si="520"/>
        <v>0</v>
      </c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  <c r="AA612" s="163"/>
      <c r="AB612" s="163"/>
      <c r="AC612" s="163"/>
      <c r="AD612" s="163"/>
      <c r="AE612" s="163"/>
      <c r="AF612" s="163"/>
      <c r="AG612" s="163"/>
      <c r="AH612" s="163"/>
      <c r="AI612" s="163"/>
      <c r="AJ612" s="163"/>
      <c r="AK612" s="163"/>
      <c r="AL612" s="163"/>
      <c r="AM612" s="163"/>
      <c r="AN612" s="163"/>
      <c r="AO612" s="163"/>
      <c r="AP612" s="163"/>
      <c r="AQ612" s="163"/>
      <c r="AR612" s="163"/>
      <c r="AS612" s="163"/>
      <c r="AT612" s="163"/>
      <c r="AU612" s="163"/>
      <c r="AV612" s="163"/>
      <c r="AW612" s="163"/>
      <c r="AX612" s="163"/>
      <c r="AY612" s="163"/>
      <c r="AZ612" s="163"/>
      <c r="BA612" s="163"/>
      <c r="BB612" s="160"/>
      <c r="BC612" s="162"/>
    </row>
    <row r="613" spans="1:55" ht="22.5" customHeight="1">
      <c r="A613" s="288"/>
      <c r="B613" s="287"/>
      <c r="C613" s="287"/>
      <c r="D613" s="224" t="s">
        <v>268</v>
      </c>
      <c r="E613" s="163">
        <f>H613+K613+N613+Q613+T613+W613+Z613+AE613+AJ613+AO613+AT613+AY613</f>
        <v>944.95</v>
      </c>
      <c r="F613" s="163">
        <f t="shared" si="520"/>
        <v>230.46</v>
      </c>
      <c r="G613" s="163">
        <f t="shared" si="491"/>
        <v>24.388591988994126</v>
      </c>
      <c r="H613" s="163">
        <v>230.46</v>
      </c>
      <c r="I613" s="163">
        <v>230.46</v>
      </c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207"/>
      <c r="U613" s="163"/>
      <c r="V613" s="163"/>
      <c r="W613" s="230"/>
      <c r="X613" s="163"/>
      <c r="Y613" s="163"/>
      <c r="Z613" s="230"/>
      <c r="AA613" s="163"/>
      <c r="AB613" s="163"/>
      <c r="AC613" s="163"/>
      <c r="AD613" s="163"/>
      <c r="AE613" s="230"/>
      <c r="AF613" s="163"/>
      <c r="AG613" s="163"/>
      <c r="AH613" s="163"/>
      <c r="AI613" s="163"/>
      <c r="AJ613" s="163"/>
      <c r="AK613" s="163"/>
      <c r="AL613" s="163"/>
      <c r="AM613" s="163"/>
      <c r="AN613" s="163"/>
      <c r="AO613" s="242"/>
      <c r="AP613" s="163"/>
      <c r="AQ613" s="163"/>
      <c r="AR613" s="163"/>
      <c r="AS613" s="163"/>
      <c r="AT613" s="163"/>
      <c r="AU613" s="163"/>
      <c r="AV613" s="163"/>
      <c r="AW613" s="163"/>
      <c r="AX613" s="163"/>
      <c r="AY613" s="163">
        <f>240.5+473.99</f>
        <v>714.49</v>
      </c>
      <c r="AZ613" s="163"/>
      <c r="BA613" s="163"/>
      <c r="BB613" s="160"/>
      <c r="BC613" s="162"/>
    </row>
    <row r="614" spans="1:55" ht="82.5" customHeight="1">
      <c r="A614" s="288"/>
      <c r="B614" s="287"/>
      <c r="C614" s="287"/>
      <c r="D614" s="224" t="s">
        <v>274</v>
      </c>
      <c r="E614" s="163">
        <f t="shared" ref="E614:E724" si="522">H614+K614+N614+Q614+T614+W614+Z614+AE614+AJ614+AO614+AT614+AY614</f>
        <v>0</v>
      </c>
      <c r="F614" s="163">
        <f t="shared" si="520"/>
        <v>0</v>
      </c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  <c r="AA614" s="163"/>
      <c r="AB614" s="163"/>
      <c r="AC614" s="163"/>
      <c r="AD614" s="163"/>
      <c r="AE614" s="163"/>
      <c r="AF614" s="163"/>
      <c r="AG614" s="163"/>
      <c r="AH614" s="163"/>
      <c r="AI614" s="163"/>
      <c r="AJ614" s="163"/>
      <c r="AK614" s="163"/>
      <c r="AL614" s="163"/>
      <c r="AM614" s="163"/>
      <c r="AN614" s="163"/>
      <c r="AO614" s="163"/>
      <c r="AP614" s="163"/>
      <c r="AQ614" s="163"/>
      <c r="AR614" s="163"/>
      <c r="AS614" s="163"/>
      <c r="AT614" s="163"/>
      <c r="AU614" s="163"/>
      <c r="AV614" s="163"/>
      <c r="AW614" s="163"/>
      <c r="AX614" s="163"/>
      <c r="AY614" s="163"/>
      <c r="AZ614" s="163"/>
      <c r="BA614" s="163"/>
      <c r="BB614" s="160"/>
      <c r="BC614" s="162"/>
    </row>
    <row r="615" spans="1:55" ht="22.5" customHeight="1">
      <c r="A615" s="288"/>
      <c r="B615" s="287"/>
      <c r="C615" s="287"/>
      <c r="D615" s="224" t="s">
        <v>269</v>
      </c>
      <c r="E615" s="163">
        <f t="shared" si="522"/>
        <v>0</v>
      </c>
      <c r="F615" s="163">
        <f t="shared" si="520"/>
        <v>0</v>
      </c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  <c r="AA615" s="163"/>
      <c r="AB615" s="163"/>
      <c r="AC615" s="163"/>
      <c r="AD615" s="163"/>
      <c r="AE615" s="163"/>
      <c r="AF615" s="163"/>
      <c r="AG615" s="163"/>
      <c r="AH615" s="163"/>
      <c r="AI615" s="163"/>
      <c r="AJ615" s="163"/>
      <c r="AK615" s="163"/>
      <c r="AL615" s="163"/>
      <c r="AM615" s="163"/>
      <c r="AN615" s="163"/>
      <c r="AO615" s="163"/>
      <c r="AP615" s="163"/>
      <c r="AQ615" s="163"/>
      <c r="AR615" s="163"/>
      <c r="AS615" s="163"/>
      <c r="AT615" s="163"/>
      <c r="AU615" s="163"/>
      <c r="AV615" s="163"/>
      <c r="AW615" s="163"/>
      <c r="AX615" s="163"/>
      <c r="AY615" s="163"/>
      <c r="AZ615" s="163"/>
      <c r="BA615" s="163"/>
      <c r="BB615" s="160"/>
      <c r="BC615" s="162"/>
    </row>
    <row r="616" spans="1:55" ht="31.2">
      <c r="A616" s="288"/>
      <c r="B616" s="287"/>
      <c r="C616" s="287"/>
      <c r="D616" s="228" t="s">
        <v>43</v>
      </c>
      <c r="E616" s="163">
        <f t="shared" si="522"/>
        <v>0</v>
      </c>
      <c r="F616" s="163">
        <f t="shared" si="520"/>
        <v>0</v>
      </c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  <c r="AA616" s="163"/>
      <c r="AB616" s="163"/>
      <c r="AC616" s="163"/>
      <c r="AD616" s="163"/>
      <c r="AE616" s="163"/>
      <c r="AF616" s="163"/>
      <c r="AG616" s="163"/>
      <c r="AH616" s="163"/>
      <c r="AI616" s="163"/>
      <c r="AJ616" s="163"/>
      <c r="AK616" s="163"/>
      <c r="AL616" s="163"/>
      <c r="AM616" s="163"/>
      <c r="AN616" s="163"/>
      <c r="AO616" s="163"/>
      <c r="AP616" s="163"/>
      <c r="AQ616" s="163"/>
      <c r="AR616" s="163"/>
      <c r="AS616" s="163"/>
      <c r="AT616" s="163"/>
      <c r="AU616" s="163"/>
      <c r="AV616" s="163"/>
      <c r="AW616" s="163"/>
      <c r="AX616" s="163"/>
      <c r="AY616" s="163"/>
      <c r="AZ616" s="163"/>
      <c r="BA616" s="163"/>
      <c r="BB616" s="160"/>
      <c r="BC616" s="162"/>
    </row>
    <row r="617" spans="1:55" s="176" customFormat="1" ht="22.5" customHeight="1">
      <c r="A617" s="288" t="s">
        <v>346</v>
      </c>
      <c r="B617" s="287" t="s">
        <v>429</v>
      </c>
      <c r="C617" s="287" t="s">
        <v>307</v>
      </c>
      <c r="D617" s="150" t="s">
        <v>41</v>
      </c>
      <c r="E617" s="163">
        <f t="shared" si="522"/>
        <v>138911.63</v>
      </c>
      <c r="F617" s="163">
        <f t="shared" si="520"/>
        <v>138911.63</v>
      </c>
      <c r="G617" s="163">
        <f t="shared" si="491"/>
        <v>100</v>
      </c>
      <c r="H617" s="163">
        <f>H618+H619+H620+H622+H623</f>
        <v>8048.73</v>
      </c>
      <c r="I617" s="163">
        <f t="shared" ref="I617" si="523">I618+I619+I620+I622+I623</f>
        <v>8048.73</v>
      </c>
      <c r="J617" s="163"/>
      <c r="K617" s="163">
        <f t="shared" ref="K617:L617" si="524">K618+K619+K620+K622+K623</f>
        <v>55877.29</v>
      </c>
      <c r="L617" s="163">
        <f t="shared" si="524"/>
        <v>55877.29</v>
      </c>
      <c r="M617" s="163"/>
      <c r="N617" s="163">
        <f t="shared" ref="N617:O617" si="525">N618+N619+N620+N622+N623</f>
        <v>0</v>
      </c>
      <c r="O617" s="163">
        <f t="shared" si="525"/>
        <v>0</v>
      </c>
      <c r="P617" s="163"/>
      <c r="Q617" s="163">
        <f t="shared" ref="Q617:R617" si="526">Q618+Q619+Q620+Q622+Q623</f>
        <v>7385.26</v>
      </c>
      <c r="R617" s="163">
        <f t="shared" si="526"/>
        <v>7385.26</v>
      </c>
      <c r="S617" s="163"/>
      <c r="T617" s="163">
        <f t="shared" ref="T617:U617" si="527">T618+T619+T620+T622+T623</f>
        <v>0</v>
      </c>
      <c r="U617" s="163">
        <f t="shared" si="527"/>
        <v>0</v>
      </c>
      <c r="V617" s="163"/>
      <c r="W617" s="163">
        <f t="shared" ref="W617:X617" si="528">W618+W619+W620+W622+W623</f>
        <v>5183.25</v>
      </c>
      <c r="X617" s="163">
        <f t="shared" si="528"/>
        <v>5183.25</v>
      </c>
      <c r="Y617" s="163"/>
      <c r="Z617" s="163">
        <f t="shared" ref="Z617:AC617" si="529">Z618+Z619+Z620+Z622+Z623</f>
        <v>0</v>
      </c>
      <c r="AA617" s="163">
        <f t="shared" si="529"/>
        <v>0</v>
      </c>
      <c r="AB617" s="163">
        <f t="shared" si="529"/>
        <v>0</v>
      </c>
      <c r="AC617" s="163">
        <f t="shared" si="529"/>
        <v>0</v>
      </c>
      <c r="AD617" s="163"/>
      <c r="AE617" s="163">
        <f t="shared" ref="AE617:AH617" si="530">AE618+AE619+AE620+AE622+AE623</f>
        <v>0</v>
      </c>
      <c r="AF617" s="163">
        <f t="shared" si="530"/>
        <v>0</v>
      </c>
      <c r="AG617" s="163">
        <f t="shared" si="530"/>
        <v>0</v>
      </c>
      <c r="AH617" s="163">
        <f t="shared" si="530"/>
        <v>0</v>
      </c>
      <c r="AI617" s="163"/>
      <c r="AJ617" s="163">
        <f t="shared" ref="AJ617:AM617" si="531">AJ618+AJ619+AJ620+AJ622+AJ623</f>
        <v>17942.37</v>
      </c>
      <c r="AK617" s="163">
        <f t="shared" si="531"/>
        <v>17942.37</v>
      </c>
      <c r="AL617" s="163">
        <f t="shared" si="531"/>
        <v>0</v>
      </c>
      <c r="AM617" s="163">
        <f t="shared" si="531"/>
        <v>0</v>
      </c>
      <c r="AN617" s="163"/>
      <c r="AO617" s="163">
        <f t="shared" ref="AO617:AR617" si="532">AO618+AO619+AO620+AO622+AO623</f>
        <v>22957.559999999998</v>
      </c>
      <c r="AP617" s="163">
        <f t="shared" si="532"/>
        <v>22957.559999999998</v>
      </c>
      <c r="AQ617" s="163">
        <f t="shared" si="532"/>
        <v>0</v>
      </c>
      <c r="AR617" s="163">
        <f t="shared" si="532"/>
        <v>0</v>
      </c>
      <c r="AS617" s="163"/>
      <c r="AT617" s="163">
        <f t="shared" ref="AT617:AW617" si="533">AT618+AT619+AT620+AT622+AT623</f>
        <v>18799.63</v>
      </c>
      <c r="AU617" s="163">
        <f t="shared" si="533"/>
        <v>18799.63</v>
      </c>
      <c r="AV617" s="163">
        <f t="shared" si="533"/>
        <v>0</v>
      </c>
      <c r="AW617" s="163">
        <f t="shared" si="533"/>
        <v>0</v>
      </c>
      <c r="AX617" s="163"/>
      <c r="AY617" s="163">
        <f t="shared" ref="AY617:AZ617" si="534">AY618+AY619+AY620+AY622+AY623</f>
        <v>2717.54</v>
      </c>
      <c r="AZ617" s="163">
        <f t="shared" si="534"/>
        <v>2717.54</v>
      </c>
      <c r="BA617" s="163"/>
      <c r="BB617" s="160"/>
      <c r="BC617" s="174"/>
    </row>
    <row r="618" spans="1:55" s="176" customFormat="1" ht="32.25" customHeight="1">
      <c r="A618" s="288"/>
      <c r="B618" s="287"/>
      <c r="C618" s="287"/>
      <c r="D618" s="148" t="s">
        <v>37</v>
      </c>
      <c r="E618" s="163">
        <f t="shared" si="522"/>
        <v>0</v>
      </c>
      <c r="F618" s="163">
        <f t="shared" si="520"/>
        <v>0</v>
      </c>
      <c r="G618" s="163"/>
      <c r="H618" s="163">
        <f>H625+H632+H639+H646+H653+H660+H667+H674+H681</f>
        <v>0</v>
      </c>
      <c r="I618" s="163">
        <f t="shared" ref="I618:BA618" si="535">I625+I632+I639+I646+I653+I660+I667+I674+I681</f>
        <v>0</v>
      </c>
      <c r="J618" s="163">
        <f t="shared" si="535"/>
        <v>0</v>
      </c>
      <c r="K618" s="163">
        <f t="shared" si="535"/>
        <v>0</v>
      </c>
      <c r="L618" s="163">
        <f t="shared" si="535"/>
        <v>0</v>
      </c>
      <c r="M618" s="163">
        <f t="shared" si="535"/>
        <v>0</v>
      </c>
      <c r="N618" s="163">
        <f t="shared" si="535"/>
        <v>0</v>
      </c>
      <c r="O618" s="163">
        <f t="shared" si="535"/>
        <v>0</v>
      </c>
      <c r="P618" s="163">
        <f t="shared" si="535"/>
        <v>0</v>
      </c>
      <c r="Q618" s="163">
        <f t="shared" si="535"/>
        <v>0</v>
      </c>
      <c r="R618" s="163">
        <f t="shared" si="535"/>
        <v>0</v>
      </c>
      <c r="S618" s="163">
        <f t="shared" si="535"/>
        <v>0</v>
      </c>
      <c r="T618" s="163">
        <f t="shared" si="535"/>
        <v>0</v>
      </c>
      <c r="U618" s="163">
        <f t="shared" si="535"/>
        <v>0</v>
      </c>
      <c r="V618" s="163">
        <f t="shared" si="535"/>
        <v>0</v>
      </c>
      <c r="W618" s="163">
        <f t="shared" si="535"/>
        <v>0</v>
      </c>
      <c r="X618" s="163">
        <f t="shared" si="535"/>
        <v>0</v>
      </c>
      <c r="Y618" s="163">
        <f t="shared" si="535"/>
        <v>0</v>
      </c>
      <c r="Z618" s="163">
        <f t="shared" si="535"/>
        <v>0</v>
      </c>
      <c r="AA618" s="163">
        <f t="shared" si="535"/>
        <v>0</v>
      </c>
      <c r="AB618" s="163">
        <f t="shared" si="535"/>
        <v>0</v>
      </c>
      <c r="AC618" s="163">
        <f t="shared" si="535"/>
        <v>0</v>
      </c>
      <c r="AD618" s="163">
        <f t="shared" si="535"/>
        <v>0</v>
      </c>
      <c r="AE618" s="163">
        <f t="shared" si="535"/>
        <v>0</v>
      </c>
      <c r="AF618" s="163">
        <f t="shared" si="535"/>
        <v>0</v>
      </c>
      <c r="AG618" s="163">
        <f t="shared" si="535"/>
        <v>0</v>
      </c>
      <c r="AH618" s="163">
        <f t="shared" si="535"/>
        <v>0</v>
      </c>
      <c r="AI618" s="163">
        <f t="shared" si="535"/>
        <v>0</v>
      </c>
      <c r="AJ618" s="163">
        <f t="shared" si="535"/>
        <v>0</v>
      </c>
      <c r="AK618" s="163">
        <f t="shared" si="535"/>
        <v>0</v>
      </c>
      <c r="AL618" s="163">
        <f t="shared" si="535"/>
        <v>0</v>
      </c>
      <c r="AM618" s="163">
        <f t="shared" si="535"/>
        <v>0</v>
      </c>
      <c r="AN618" s="163">
        <f t="shared" si="535"/>
        <v>0</v>
      </c>
      <c r="AO618" s="163">
        <f t="shared" si="535"/>
        <v>0</v>
      </c>
      <c r="AP618" s="163">
        <f t="shared" si="535"/>
        <v>0</v>
      </c>
      <c r="AQ618" s="163">
        <f t="shared" si="535"/>
        <v>0</v>
      </c>
      <c r="AR618" s="163">
        <f t="shared" si="535"/>
        <v>0</v>
      </c>
      <c r="AS618" s="163">
        <f t="shared" si="535"/>
        <v>0</v>
      </c>
      <c r="AT618" s="163">
        <f t="shared" si="535"/>
        <v>0</v>
      </c>
      <c r="AU618" s="163">
        <f t="shared" si="535"/>
        <v>0</v>
      </c>
      <c r="AV618" s="163">
        <f t="shared" si="535"/>
        <v>0</v>
      </c>
      <c r="AW618" s="163">
        <f t="shared" si="535"/>
        <v>0</v>
      </c>
      <c r="AX618" s="163">
        <f t="shared" si="535"/>
        <v>0</v>
      </c>
      <c r="AY618" s="163">
        <f t="shared" si="535"/>
        <v>0</v>
      </c>
      <c r="AZ618" s="163">
        <f t="shared" si="535"/>
        <v>0</v>
      </c>
      <c r="BA618" s="163">
        <f t="shared" si="535"/>
        <v>0</v>
      </c>
      <c r="BB618" s="160"/>
      <c r="BC618" s="174"/>
    </row>
    <row r="619" spans="1:55" s="176" customFormat="1" ht="50.25" customHeight="1">
      <c r="A619" s="288"/>
      <c r="B619" s="287"/>
      <c r="C619" s="287"/>
      <c r="D619" s="172" t="s">
        <v>2</v>
      </c>
      <c r="E619" s="163">
        <f t="shared" si="522"/>
        <v>0</v>
      </c>
      <c r="F619" s="163">
        <f t="shared" si="520"/>
        <v>0</v>
      </c>
      <c r="G619" s="163"/>
      <c r="H619" s="163">
        <f t="shared" ref="H619:BA619" si="536">H626+H633+H640+H647+H654+H661+H668+H675+H682</f>
        <v>0</v>
      </c>
      <c r="I619" s="163">
        <f t="shared" si="536"/>
        <v>0</v>
      </c>
      <c r="J619" s="163">
        <f t="shared" si="536"/>
        <v>0</v>
      </c>
      <c r="K619" s="163">
        <f t="shared" si="536"/>
        <v>0</v>
      </c>
      <c r="L619" s="163">
        <f t="shared" si="536"/>
        <v>0</v>
      </c>
      <c r="M619" s="163">
        <f t="shared" si="536"/>
        <v>0</v>
      </c>
      <c r="N619" s="163">
        <f t="shared" si="536"/>
        <v>0</v>
      </c>
      <c r="O619" s="163">
        <f t="shared" si="536"/>
        <v>0</v>
      </c>
      <c r="P619" s="163">
        <f t="shared" si="536"/>
        <v>0</v>
      </c>
      <c r="Q619" s="163">
        <f t="shared" si="536"/>
        <v>0</v>
      </c>
      <c r="R619" s="163">
        <f t="shared" si="536"/>
        <v>0</v>
      </c>
      <c r="S619" s="163">
        <f t="shared" si="536"/>
        <v>0</v>
      </c>
      <c r="T619" s="163">
        <f t="shared" si="536"/>
        <v>0</v>
      </c>
      <c r="U619" s="163">
        <f t="shared" si="536"/>
        <v>0</v>
      </c>
      <c r="V619" s="163">
        <f t="shared" si="536"/>
        <v>0</v>
      </c>
      <c r="W619" s="163">
        <f t="shared" si="536"/>
        <v>0</v>
      </c>
      <c r="X619" s="163">
        <f t="shared" si="536"/>
        <v>0</v>
      </c>
      <c r="Y619" s="163">
        <f t="shared" si="536"/>
        <v>0</v>
      </c>
      <c r="Z619" s="163">
        <f t="shared" si="536"/>
        <v>0</v>
      </c>
      <c r="AA619" s="163">
        <f t="shared" si="536"/>
        <v>0</v>
      </c>
      <c r="AB619" s="163">
        <f t="shared" si="536"/>
        <v>0</v>
      </c>
      <c r="AC619" s="163">
        <f t="shared" si="536"/>
        <v>0</v>
      </c>
      <c r="AD619" s="163">
        <f t="shared" si="536"/>
        <v>0</v>
      </c>
      <c r="AE619" s="163">
        <f t="shared" si="536"/>
        <v>0</v>
      </c>
      <c r="AF619" s="163">
        <f t="shared" si="536"/>
        <v>0</v>
      </c>
      <c r="AG619" s="163">
        <f t="shared" si="536"/>
        <v>0</v>
      </c>
      <c r="AH619" s="163">
        <f t="shared" si="536"/>
        <v>0</v>
      </c>
      <c r="AI619" s="163">
        <f t="shared" si="536"/>
        <v>0</v>
      </c>
      <c r="AJ619" s="163">
        <f t="shared" si="536"/>
        <v>0</v>
      </c>
      <c r="AK619" s="163">
        <f t="shared" si="536"/>
        <v>0</v>
      </c>
      <c r="AL619" s="163">
        <f t="shared" si="536"/>
        <v>0</v>
      </c>
      <c r="AM619" s="163">
        <f t="shared" si="536"/>
        <v>0</v>
      </c>
      <c r="AN619" s="163">
        <f t="shared" si="536"/>
        <v>0</v>
      </c>
      <c r="AO619" s="163">
        <f t="shared" si="536"/>
        <v>0</v>
      </c>
      <c r="AP619" s="163">
        <f t="shared" si="536"/>
        <v>0</v>
      </c>
      <c r="AQ619" s="163">
        <f t="shared" si="536"/>
        <v>0</v>
      </c>
      <c r="AR619" s="163">
        <f t="shared" si="536"/>
        <v>0</v>
      </c>
      <c r="AS619" s="163">
        <f t="shared" si="536"/>
        <v>0</v>
      </c>
      <c r="AT619" s="163">
        <f t="shared" si="536"/>
        <v>0</v>
      </c>
      <c r="AU619" s="163">
        <f t="shared" si="536"/>
        <v>0</v>
      </c>
      <c r="AV619" s="163">
        <f t="shared" si="536"/>
        <v>0</v>
      </c>
      <c r="AW619" s="163">
        <f t="shared" si="536"/>
        <v>0</v>
      </c>
      <c r="AX619" s="163">
        <f t="shared" si="536"/>
        <v>0</v>
      </c>
      <c r="AY619" s="163">
        <f t="shared" si="536"/>
        <v>0</v>
      </c>
      <c r="AZ619" s="163">
        <f t="shared" si="536"/>
        <v>0</v>
      </c>
      <c r="BA619" s="163">
        <f t="shared" si="536"/>
        <v>0</v>
      </c>
      <c r="BB619" s="160"/>
      <c r="BC619" s="162"/>
    </row>
    <row r="620" spans="1:55" s="176" customFormat="1" ht="22.5" customHeight="1">
      <c r="A620" s="288"/>
      <c r="B620" s="287"/>
      <c r="C620" s="287"/>
      <c r="D620" s="224" t="s">
        <v>268</v>
      </c>
      <c r="E620" s="163">
        <f>H620+K620+N620+Q620+T620+W620+Z620+AE620+AJ620+AO620+AT620+AY620</f>
        <v>138911.63</v>
      </c>
      <c r="F620" s="163">
        <f t="shared" si="520"/>
        <v>138911.63</v>
      </c>
      <c r="G620" s="163">
        <f t="shared" ref="G620:G676" si="537">F620*100/E620</f>
        <v>100</v>
      </c>
      <c r="H620" s="163">
        <f>H627+H634+H641+H648+H655+H662+H669+H676+H683</f>
        <v>8048.73</v>
      </c>
      <c r="I620" s="163">
        <f>I627+I634+I641+I648+I655+I662+I669+I676+I683</f>
        <v>8048.73</v>
      </c>
      <c r="J620" s="163">
        <f t="shared" ref="J620:BA620" si="538">J627+J634+J641+J648+J655+J662+J669+J676+J683</f>
        <v>0</v>
      </c>
      <c r="K620" s="163">
        <f t="shared" si="538"/>
        <v>55877.29</v>
      </c>
      <c r="L620" s="163">
        <f t="shared" si="538"/>
        <v>55877.29</v>
      </c>
      <c r="M620" s="163">
        <f t="shared" si="538"/>
        <v>0</v>
      </c>
      <c r="N620" s="163">
        <f t="shared" si="538"/>
        <v>0</v>
      </c>
      <c r="O620" s="163">
        <f t="shared" si="538"/>
        <v>0</v>
      </c>
      <c r="P620" s="163">
        <f t="shared" si="538"/>
        <v>0</v>
      </c>
      <c r="Q620" s="163">
        <f>Q627+Q634+Q641+Q648+Q655+Q662+Q669+Q676+Q683</f>
        <v>7385.26</v>
      </c>
      <c r="R620" s="163">
        <f t="shared" si="538"/>
        <v>7385.26</v>
      </c>
      <c r="S620" s="163">
        <f t="shared" si="538"/>
        <v>0</v>
      </c>
      <c r="T620" s="163">
        <f t="shared" si="538"/>
        <v>0</v>
      </c>
      <c r="U620" s="163">
        <f t="shared" si="538"/>
        <v>0</v>
      </c>
      <c r="V620" s="163">
        <f t="shared" si="538"/>
        <v>0</v>
      </c>
      <c r="W620" s="163">
        <f t="shared" si="538"/>
        <v>5183.25</v>
      </c>
      <c r="X620" s="163">
        <f t="shared" si="538"/>
        <v>5183.25</v>
      </c>
      <c r="Y620" s="163">
        <f t="shared" si="538"/>
        <v>0</v>
      </c>
      <c r="Z620" s="163">
        <f t="shared" si="538"/>
        <v>0</v>
      </c>
      <c r="AA620" s="163">
        <f t="shared" si="538"/>
        <v>0</v>
      </c>
      <c r="AB620" s="163">
        <f t="shared" si="538"/>
        <v>0</v>
      </c>
      <c r="AC620" s="163">
        <f t="shared" si="538"/>
        <v>0</v>
      </c>
      <c r="AD620" s="163">
        <f t="shared" si="538"/>
        <v>0</v>
      </c>
      <c r="AE620" s="163">
        <f t="shared" si="538"/>
        <v>0</v>
      </c>
      <c r="AF620" s="163">
        <f t="shared" si="538"/>
        <v>0</v>
      </c>
      <c r="AG620" s="163">
        <f t="shared" si="538"/>
        <v>0</v>
      </c>
      <c r="AH620" s="163">
        <f t="shared" si="538"/>
        <v>0</v>
      </c>
      <c r="AI620" s="163">
        <f t="shared" si="538"/>
        <v>0</v>
      </c>
      <c r="AJ620" s="163">
        <f t="shared" si="538"/>
        <v>17942.37</v>
      </c>
      <c r="AK620" s="163">
        <f t="shared" si="538"/>
        <v>17942.37</v>
      </c>
      <c r="AL620" s="163">
        <f t="shared" si="538"/>
        <v>0</v>
      </c>
      <c r="AM620" s="163">
        <f t="shared" si="538"/>
        <v>0</v>
      </c>
      <c r="AN620" s="163">
        <f t="shared" si="538"/>
        <v>0</v>
      </c>
      <c r="AO620" s="163">
        <f t="shared" si="538"/>
        <v>22957.559999999998</v>
      </c>
      <c r="AP620" s="163">
        <f t="shared" si="538"/>
        <v>22957.559999999998</v>
      </c>
      <c r="AQ620" s="163">
        <f t="shared" si="538"/>
        <v>0</v>
      </c>
      <c r="AR620" s="163">
        <f t="shared" si="538"/>
        <v>0</v>
      </c>
      <c r="AS620" s="163">
        <f t="shared" si="538"/>
        <v>0</v>
      </c>
      <c r="AT620" s="163">
        <f t="shared" si="538"/>
        <v>18799.63</v>
      </c>
      <c r="AU620" s="163">
        <f t="shared" si="538"/>
        <v>18799.63</v>
      </c>
      <c r="AV620" s="163">
        <f t="shared" si="538"/>
        <v>0</v>
      </c>
      <c r="AW620" s="163">
        <f t="shared" si="538"/>
        <v>0</v>
      </c>
      <c r="AX620" s="163">
        <f t="shared" si="538"/>
        <v>0</v>
      </c>
      <c r="AY620" s="163">
        <f>AY627+AY634+AY641+AY648+AY655+AY662+AY669+AY676+AY683</f>
        <v>2717.54</v>
      </c>
      <c r="AZ620" s="163">
        <f t="shared" si="538"/>
        <v>2717.54</v>
      </c>
      <c r="BA620" s="163">
        <f t="shared" si="538"/>
        <v>0</v>
      </c>
      <c r="BB620" s="160"/>
      <c r="BC620" s="162"/>
    </row>
    <row r="621" spans="1:55" s="176" customFormat="1" ht="82.5" customHeight="1">
      <c r="A621" s="288"/>
      <c r="B621" s="287"/>
      <c r="C621" s="287"/>
      <c r="D621" s="224" t="s">
        <v>274</v>
      </c>
      <c r="E621" s="163">
        <f t="shared" ref="E621:E626" si="539">H621+K621+N621+Q621+T621+W621+Z621+AE621+AJ621+AO621+AT621+AY621</f>
        <v>0</v>
      </c>
      <c r="F621" s="163">
        <f t="shared" si="520"/>
        <v>0</v>
      </c>
      <c r="G621" s="163"/>
      <c r="H621" s="163">
        <f t="shared" ref="H621:BA621" si="540">H628+H635+H642+H649+H656+H663+H670+H677+H684</f>
        <v>0</v>
      </c>
      <c r="I621" s="163">
        <f t="shared" si="540"/>
        <v>0</v>
      </c>
      <c r="J621" s="163">
        <f t="shared" si="540"/>
        <v>0</v>
      </c>
      <c r="K621" s="163">
        <f t="shared" si="540"/>
        <v>0</v>
      </c>
      <c r="L621" s="163">
        <f t="shared" si="540"/>
        <v>0</v>
      </c>
      <c r="M621" s="163">
        <f t="shared" si="540"/>
        <v>0</v>
      </c>
      <c r="N621" s="163">
        <f t="shared" si="540"/>
        <v>0</v>
      </c>
      <c r="O621" s="163">
        <f t="shared" si="540"/>
        <v>0</v>
      </c>
      <c r="P621" s="163">
        <f t="shared" si="540"/>
        <v>0</v>
      </c>
      <c r="Q621" s="163">
        <f t="shared" si="540"/>
        <v>0</v>
      </c>
      <c r="R621" s="163">
        <f t="shared" si="540"/>
        <v>0</v>
      </c>
      <c r="S621" s="163">
        <f t="shared" si="540"/>
        <v>0</v>
      </c>
      <c r="T621" s="163">
        <f t="shared" si="540"/>
        <v>0</v>
      </c>
      <c r="U621" s="163">
        <f t="shared" si="540"/>
        <v>0</v>
      </c>
      <c r="V621" s="163">
        <f t="shared" si="540"/>
        <v>0</v>
      </c>
      <c r="W621" s="163">
        <f t="shared" si="540"/>
        <v>0</v>
      </c>
      <c r="X621" s="163">
        <f t="shared" si="540"/>
        <v>0</v>
      </c>
      <c r="Y621" s="163">
        <f t="shared" si="540"/>
        <v>0</v>
      </c>
      <c r="Z621" s="163">
        <f t="shared" si="540"/>
        <v>0</v>
      </c>
      <c r="AA621" s="163">
        <f t="shared" si="540"/>
        <v>0</v>
      </c>
      <c r="AB621" s="163">
        <f t="shared" si="540"/>
        <v>0</v>
      </c>
      <c r="AC621" s="163">
        <f t="shared" si="540"/>
        <v>0</v>
      </c>
      <c r="AD621" s="163">
        <f t="shared" si="540"/>
        <v>0</v>
      </c>
      <c r="AE621" s="163">
        <f t="shared" si="540"/>
        <v>0</v>
      </c>
      <c r="AF621" s="163">
        <f t="shared" si="540"/>
        <v>0</v>
      </c>
      <c r="AG621" s="163">
        <f t="shared" si="540"/>
        <v>0</v>
      </c>
      <c r="AH621" s="163">
        <f t="shared" si="540"/>
        <v>0</v>
      </c>
      <c r="AI621" s="163">
        <f t="shared" si="540"/>
        <v>0</v>
      </c>
      <c r="AJ621" s="163">
        <f t="shared" si="540"/>
        <v>0</v>
      </c>
      <c r="AK621" s="163">
        <f t="shared" si="540"/>
        <v>0</v>
      </c>
      <c r="AL621" s="163">
        <f t="shared" si="540"/>
        <v>0</v>
      </c>
      <c r="AM621" s="163">
        <f t="shared" si="540"/>
        <v>0</v>
      </c>
      <c r="AN621" s="163">
        <f t="shared" si="540"/>
        <v>0</v>
      </c>
      <c r="AO621" s="163">
        <f t="shared" si="540"/>
        <v>0</v>
      </c>
      <c r="AP621" s="163">
        <f t="shared" si="540"/>
        <v>0</v>
      </c>
      <c r="AQ621" s="163">
        <f t="shared" si="540"/>
        <v>0</v>
      </c>
      <c r="AR621" s="163">
        <f t="shared" si="540"/>
        <v>0</v>
      </c>
      <c r="AS621" s="163">
        <f t="shared" si="540"/>
        <v>0</v>
      </c>
      <c r="AT621" s="163">
        <f t="shared" si="540"/>
        <v>0</v>
      </c>
      <c r="AU621" s="163">
        <f t="shared" si="540"/>
        <v>0</v>
      </c>
      <c r="AV621" s="163">
        <f t="shared" si="540"/>
        <v>0</v>
      </c>
      <c r="AW621" s="163">
        <f t="shared" si="540"/>
        <v>0</v>
      </c>
      <c r="AX621" s="163">
        <f t="shared" si="540"/>
        <v>0</v>
      </c>
      <c r="AY621" s="163">
        <f t="shared" si="540"/>
        <v>0</v>
      </c>
      <c r="AZ621" s="163">
        <f t="shared" si="540"/>
        <v>0</v>
      </c>
      <c r="BA621" s="163">
        <f t="shared" si="540"/>
        <v>0</v>
      </c>
      <c r="BB621" s="160"/>
      <c r="BC621" s="162"/>
    </row>
    <row r="622" spans="1:55" s="176" customFormat="1" ht="22.5" customHeight="1">
      <c r="A622" s="288"/>
      <c r="B622" s="287"/>
      <c r="C622" s="287"/>
      <c r="D622" s="224" t="s">
        <v>269</v>
      </c>
      <c r="E622" s="163">
        <f t="shared" si="539"/>
        <v>0</v>
      </c>
      <c r="F622" s="163">
        <f t="shared" si="520"/>
        <v>0</v>
      </c>
      <c r="G622" s="163"/>
      <c r="H622" s="163">
        <f t="shared" ref="H622:BA622" si="541">H629+H636+H643+H650+H657+H664+H671+H678+H685</f>
        <v>0</v>
      </c>
      <c r="I622" s="163">
        <f t="shared" si="541"/>
        <v>0</v>
      </c>
      <c r="J622" s="163">
        <f t="shared" si="541"/>
        <v>0</v>
      </c>
      <c r="K622" s="163">
        <f t="shared" si="541"/>
        <v>0</v>
      </c>
      <c r="L622" s="163">
        <f t="shared" si="541"/>
        <v>0</v>
      </c>
      <c r="M622" s="163">
        <f t="shared" si="541"/>
        <v>0</v>
      </c>
      <c r="N622" s="163">
        <f t="shared" si="541"/>
        <v>0</v>
      </c>
      <c r="O622" s="163">
        <f t="shared" si="541"/>
        <v>0</v>
      </c>
      <c r="P622" s="163">
        <f t="shared" si="541"/>
        <v>0</v>
      </c>
      <c r="Q622" s="163">
        <f t="shared" si="541"/>
        <v>0</v>
      </c>
      <c r="R622" s="163">
        <f t="shared" si="541"/>
        <v>0</v>
      </c>
      <c r="S622" s="163">
        <f t="shared" si="541"/>
        <v>0</v>
      </c>
      <c r="T622" s="163">
        <f t="shared" si="541"/>
        <v>0</v>
      </c>
      <c r="U622" s="163">
        <f t="shared" si="541"/>
        <v>0</v>
      </c>
      <c r="V622" s="163">
        <f t="shared" si="541"/>
        <v>0</v>
      </c>
      <c r="W622" s="163">
        <f t="shared" si="541"/>
        <v>0</v>
      </c>
      <c r="X622" s="163">
        <f t="shared" si="541"/>
        <v>0</v>
      </c>
      <c r="Y622" s="163">
        <f t="shared" si="541"/>
        <v>0</v>
      </c>
      <c r="Z622" s="163">
        <f t="shared" si="541"/>
        <v>0</v>
      </c>
      <c r="AA622" s="163">
        <f t="shared" si="541"/>
        <v>0</v>
      </c>
      <c r="AB622" s="163">
        <f t="shared" si="541"/>
        <v>0</v>
      </c>
      <c r="AC622" s="163">
        <f t="shared" si="541"/>
        <v>0</v>
      </c>
      <c r="AD622" s="163">
        <f t="shared" si="541"/>
        <v>0</v>
      </c>
      <c r="AE622" s="163">
        <f t="shared" si="541"/>
        <v>0</v>
      </c>
      <c r="AF622" s="163">
        <f t="shared" si="541"/>
        <v>0</v>
      </c>
      <c r="AG622" s="163">
        <f t="shared" si="541"/>
        <v>0</v>
      </c>
      <c r="AH622" s="163">
        <f t="shared" si="541"/>
        <v>0</v>
      </c>
      <c r="AI622" s="163">
        <f t="shared" si="541"/>
        <v>0</v>
      </c>
      <c r="AJ622" s="163">
        <f t="shared" si="541"/>
        <v>0</v>
      </c>
      <c r="AK622" s="163">
        <f t="shared" si="541"/>
        <v>0</v>
      </c>
      <c r="AL622" s="163">
        <f t="shared" si="541"/>
        <v>0</v>
      </c>
      <c r="AM622" s="163">
        <f t="shared" si="541"/>
        <v>0</v>
      </c>
      <c r="AN622" s="163">
        <f t="shared" si="541"/>
        <v>0</v>
      </c>
      <c r="AO622" s="163">
        <f t="shared" si="541"/>
        <v>0</v>
      </c>
      <c r="AP622" s="163">
        <f t="shared" si="541"/>
        <v>0</v>
      </c>
      <c r="AQ622" s="163">
        <f t="shared" si="541"/>
        <v>0</v>
      </c>
      <c r="AR622" s="163">
        <f t="shared" si="541"/>
        <v>0</v>
      </c>
      <c r="AS622" s="163">
        <f t="shared" si="541"/>
        <v>0</v>
      </c>
      <c r="AT622" s="163">
        <f t="shared" si="541"/>
        <v>0</v>
      </c>
      <c r="AU622" s="163">
        <f t="shared" si="541"/>
        <v>0</v>
      </c>
      <c r="AV622" s="163">
        <f t="shared" si="541"/>
        <v>0</v>
      </c>
      <c r="AW622" s="163">
        <f t="shared" si="541"/>
        <v>0</v>
      </c>
      <c r="AX622" s="163">
        <f t="shared" si="541"/>
        <v>0</v>
      </c>
      <c r="AY622" s="163">
        <f t="shared" si="541"/>
        <v>0</v>
      </c>
      <c r="AZ622" s="163">
        <f t="shared" si="541"/>
        <v>0</v>
      </c>
      <c r="BA622" s="163">
        <f t="shared" si="541"/>
        <v>0</v>
      </c>
      <c r="BB622" s="160"/>
      <c r="BC622" s="162"/>
    </row>
    <row r="623" spans="1:55" s="176" customFormat="1" ht="31.2">
      <c r="A623" s="288"/>
      <c r="B623" s="287"/>
      <c r="C623" s="287"/>
      <c r="D623" s="228" t="s">
        <v>43</v>
      </c>
      <c r="E623" s="163">
        <f t="shared" si="539"/>
        <v>0</v>
      </c>
      <c r="F623" s="163">
        <f t="shared" si="520"/>
        <v>0</v>
      </c>
      <c r="G623" s="163"/>
      <c r="H623" s="163">
        <f t="shared" ref="H623:BA623" si="542">H630+H637+H644+H651+H658+H665+H672+H679+H686</f>
        <v>0</v>
      </c>
      <c r="I623" s="163">
        <f t="shared" si="542"/>
        <v>0</v>
      </c>
      <c r="J623" s="163">
        <f t="shared" si="542"/>
        <v>0</v>
      </c>
      <c r="K623" s="163">
        <f t="shared" si="542"/>
        <v>0</v>
      </c>
      <c r="L623" s="163">
        <f t="shared" si="542"/>
        <v>0</v>
      </c>
      <c r="M623" s="163">
        <f t="shared" si="542"/>
        <v>0</v>
      </c>
      <c r="N623" s="163">
        <f t="shared" si="542"/>
        <v>0</v>
      </c>
      <c r="O623" s="163">
        <f t="shared" si="542"/>
        <v>0</v>
      </c>
      <c r="P623" s="163">
        <f t="shared" si="542"/>
        <v>0</v>
      </c>
      <c r="Q623" s="163">
        <f t="shared" si="542"/>
        <v>0</v>
      </c>
      <c r="R623" s="163">
        <f t="shared" si="542"/>
        <v>0</v>
      </c>
      <c r="S623" s="163">
        <f t="shared" si="542"/>
        <v>0</v>
      </c>
      <c r="T623" s="163">
        <f t="shared" si="542"/>
        <v>0</v>
      </c>
      <c r="U623" s="163">
        <f t="shared" si="542"/>
        <v>0</v>
      </c>
      <c r="V623" s="163">
        <f t="shared" si="542"/>
        <v>0</v>
      </c>
      <c r="W623" s="163">
        <f t="shared" si="542"/>
        <v>0</v>
      </c>
      <c r="X623" s="163">
        <f t="shared" si="542"/>
        <v>0</v>
      </c>
      <c r="Y623" s="163">
        <f t="shared" si="542"/>
        <v>0</v>
      </c>
      <c r="Z623" s="163">
        <f t="shared" si="542"/>
        <v>0</v>
      </c>
      <c r="AA623" s="163">
        <f t="shared" si="542"/>
        <v>0</v>
      </c>
      <c r="AB623" s="163">
        <f t="shared" si="542"/>
        <v>0</v>
      </c>
      <c r="AC623" s="163">
        <f t="shared" si="542"/>
        <v>0</v>
      </c>
      <c r="AD623" s="163">
        <f t="shared" si="542"/>
        <v>0</v>
      </c>
      <c r="AE623" s="163">
        <f t="shared" si="542"/>
        <v>0</v>
      </c>
      <c r="AF623" s="163">
        <f t="shared" si="542"/>
        <v>0</v>
      </c>
      <c r="AG623" s="163">
        <f t="shared" si="542"/>
        <v>0</v>
      </c>
      <c r="AH623" s="163">
        <f t="shared" si="542"/>
        <v>0</v>
      </c>
      <c r="AI623" s="163">
        <f t="shared" si="542"/>
        <v>0</v>
      </c>
      <c r="AJ623" s="163">
        <f t="shared" si="542"/>
        <v>0</v>
      </c>
      <c r="AK623" s="163">
        <f t="shared" si="542"/>
        <v>0</v>
      </c>
      <c r="AL623" s="163">
        <f t="shared" si="542"/>
        <v>0</v>
      </c>
      <c r="AM623" s="163">
        <f t="shared" si="542"/>
        <v>0</v>
      </c>
      <c r="AN623" s="163">
        <f t="shared" si="542"/>
        <v>0</v>
      </c>
      <c r="AO623" s="163">
        <f t="shared" si="542"/>
        <v>0</v>
      </c>
      <c r="AP623" s="163">
        <f t="shared" si="542"/>
        <v>0</v>
      </c>
      <c r="AQ623" s="163">
        <f t="shared" si="542"/>
        <v>0</v>
      </c>
      <c r="AR623" s="163">
        <f t="shared" si="542"/>
        <v>0</v>
      </c>
      <c r="AS623" s="163">
        <f t="shared" si="542"/>
        <v>0</v>
      </c>
      <c r="AT623" s="163">
        <f t="shared" si="542"/>
        <v>0</v>
      </c>
      <c r="AU623" s="163">
        <f t="shared" si="542"/>
        <v>0</v>
      </c>
      <c r="AV623" s="163">
        <f t="shared" si="542"/>
        <v>0</v>
      </c>
      <c r="AW623" s="163">
        <f t="shared" si="542"/>
        <v>0</v>
      </c>
      <c r="AX623" s="163">
        <f t="shared" si="542"/>
        <v>0</v>
      </c>
      <c r="AY623" s="163">
        <f t="shared" si="542"/>
        <v>0</v>
      </c>
      <c r="AZ623" s="163">
        <f t="shared" si="542"/>
        <v>0</v>
      </c>
      <c r="BA623" s="163">
        <f t="shared" si="542"/>
        <v>0</v>
      </c>
      <c r="BB623" s="160"/>
      <c r="BC623" s="162"/>
    </row>
    <row r="624" spans="1:55" ht="22.5" customHeight="1">
      <c r="A624" s="288"/>
      <c r="B624" s="287" t="s">
        <v>308</v>
      </c>
      <c r="C624" s="287" t="s">
        <v>307</v>
      </c>
      <c r="D624" s="150" t="s">
        <v>41</v>
      </c>
      <c r="E624" s="163">
        <f t="shared" si="539"/>
        <v>27280.27</v>
      </c>
      <c r="F624" s="163">
        <f t="shared" si="520"/>
        <v>27280.27</v>
      </c>
      <c r="G624" s="163">
        <f t="shared" si="537"/>
        <v>100</v>
      </c>
      <c r="H624" s="163">
        <f>H625+H626+H627+H629+H630</f>
        <v>0</v>
      </c>
      <c r="I624" s="163">
        <f t="shared" ref="I624" si="543">I625+I626+I627+I629+I630</f>
        <v>0</v>
      </c>
      <c r="J624" s="163"/>
      <c r="K624" s="163">
        <f t="shared" ref="K624:L624" si="544">K625+K626+K627+K629+K630</f>
        <v>0</v>
      </c>
      <c r="L624" s="163">
        <f t="shared" si="544"/>
        <v>0</v>
      </c>
      <c r="M624" s="163"/>
      <c r="N624" s="163">
        <f t="shared" ref="N624:O624" si="545">N625+N626+N627+N629+N630</f>
        <v>0</v>
      </c>
      <c r="O624" s="163">
        <f t="shared" si="545"/>
        <v>0</v>
      </c>
      <c r="P624" s="163"/>
      <c r="Q624" s="163">
        <f>Q625+Q626+Q627+Q629+Q630</f>
        <v>0</v>
      </c>
      <c r="R624" s="163">
        <f t="shared" ref="R624:U624" si="546">R625+R626+R627+R629+R630</f>
        <v>0</v>
      </c>
      <c r="S624" s="163">
        <f t="shared" si="546"/>
        <v>0</v>
      </c>
      <c r="T624" s="163">
        <f t="shared" si="546"/>
        <v>0</v>
      </c>
      <c r="U624" s="163">
        <f t="shared" si="546"/>
        <v>0</v>
      </c>
      <c r="V624" s="163"/>
      <c r="W624" s="163">
        <f t="shared" ref="W624:X624" si="547">W625+W626+W627+W629+W630</f>
        <v>0</v>
      </c>
      <c r="X624" s="163">
        <f t="shared" si="547"/>
        <v>0</v>
      </c>
      <c r="Y624" s="163"/>
      <c r="Z624" s="163">
        <f t="shared" ref="Z624:AC624" si="548">Z625+Z626+Z627+Z629+Z630</f>
        <v>0</v>
      </c>
      <c r="AA624" s="163">
        <f t="shared" si="548"/>
        <v>0</v>
      </c>
      <c r="AB624" s="163">
        <f t="shared" si="548"/>
        <v>0</v>
      </c>
      <c r="AC624" s="163">
        <f t="shared" si="548"/>
        <v>0</v>
      </c>
      <c r="AD624" s="163"/>
      <c r="AE624" s="163">
        <f t="shared" ref="AE624:AH624" si="549">AE625+AE626+AE627+AE629+AE630</f>
        <v>0</v>
      </c>
      <c r="AF624" s="163">
        <f t="shared" si="549"/>
        <v>0</v>
      </c>
      <c r="AG624" s="163">
        <f t="shared" si="549"/>
        <v>0</v>
      </c>
      <c r="AH624" s="163">
        <f t="shared" si="549"/>
        <v>0</v>
      </c>
      <c r="AI624" s="163"/>
      <c r="AJ624" s="163">
        <f t="shared" ref="AJ624:AM624" si="550">AJ625+AJ626+AJ627+AJ629+AJ630</f>
        <v>0</v>
      </c>
      <c r="AK624" s="163">
        <f t="shared" si="550"/>
        <v>0</v>
      </c>
      <c r="AL624" s="163">
        <f t="shared" si="550"/>
        <v>0</v>
      </c>
      <c r="AM624" s="163">
        <f t="shared" si="550"/>
        <v>0</v>
      </c>
      <c r="AN624" s="163"/>
      <c r="AO624" s="163">
        <f t="shared" ref="AO624:AR624" si="551">AO625+AO626+AO627+AO629+AO630</f>
        <v>8480.64</v>
      </c>
      <c r="AP624" s="163">
        <f t="shared" si="551"/>
        <v>8480.64</v>
      </c>
      <c r="AQ624" s="163">
        <f t="shared" si="551"/>
        <v>0</v>
      </c>
      <c r="AR624" s="163">
        <f t="shared" si="551"/>
        <v>0</v>
      </c>
      <c r="AS624" s="163"/>
      <c r="AT624" s="163">
        <f t="shared" ref="AT624:AW624" si="552">AT625+AT626+AT627+AT629+AT630</f>
        <v>18799.63</v>
      </c>
      <c r="AU624" s="163">
        <f t="shared" si="552"/>
        <v>18799.63</v>
      </c>
      <c r="AV624" s="163">
        <f t="shared" si="552"/>
        <v>0</v>
      </c>
      <c r="AW624" s="163">
        <f t="shared" si="552"/>
        <v>0</v>
      </c>
      <c r="AX624" s="163"/>
      <c r="AY624" s="163">
        <f>AY625+AY626+AY627+AY629+AY630</f>
        <v>0</v>
      </c>
      <c r="AZ624" s="163">
        <f t="shared" ref="AZ624" si="553">AZ625+AZ626+AZ627+AZ629+AZ630</f>
        <v>0</v>
      </c>
      <c r="BA624" s="163"/>
      <c r="BB624" s="160"/>
      <c r="BC624" s="162"/>
    </row>
    <row r="625" spans="1:55" ht="32.25" customHeight="1">
      <c r="A625" s="288"/>
      <c r="B625" s="287"/>
      <c r="C625" s="287"/>
      <c r="D625" s="148" t="s">
        <v>37</v>
      </c>
      <c r="E625" s="163">
        <f t="shared" si="539"/>
        <v>0</v>
      </c>
      <c r="F625" s="163">
        <f t="shared" si="520"/>
        <v>0</v>
      </c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  <c r="AA625" s="163"/>
      <c r="AB625" s="163"/>
      <c r="AC625" s="163"/>
      <c r="AD625" s="163"/>
      <c r="AE625" s="163"/>
      <c r="AF625" s="163"/>
      <c r="AG625" s="163"/>
      <c r="AH625" s="163"/>
      <c r="AI625" s="163"/>
      <c r="AJ625" s="163"/>
      <c r="AK625" s="163"/>
      <c r="AL625" s="163"/>
      <c r="AM625" s="163"/>
      <c r="AN625" s="163"/>
      <c r="AO625" s="163"/>
      <c r="AP625" s="163"/>
      <c r="AQ625" s="163"/>
      <c r="AR625" s="163"/>
      <c r="AS625" s="163"/>
      <c r="AT625" s="163"/>
      <c r="AU625" s="163"/>
      <c r="AV625" s="163"/>
      <c r="AW625" s="163"/>
      <c r="AX625" s="163"/>
      <c r="AY625" s="163"/>
      <c r="AZ625" s="163"/>
      <c r="BA625" s="163"/>
      <c r="BB625" s="160"/>
      <c r="BC625" s="162"/>
    </row>
    <row r="626" spans="1:55" ht="50.25" customHeight="1">
      <c r="A626" s="288"/>
      <c r="B626" s="287"/>
      <c r="C626" s="287"/>
      <c r="D626" s="172" t="s">
        <v>2</v>
      </c>
      <c r="E626" s="163">
        <f t="shared" si="539"/>
        <v>0</v>
      </c>
      <c r="F626" s="163">
        <f t="shared" si="520"/>
        <v>0</v>
      </c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  <c r="AA626" s="163"/>
      <c r="AB626" s="163"/>
      <c r="AC626" s="163"/>
      <c r="AD626" s="163"/>
      <c r="AE626" s="163"/>
      <c r="AF626" s="163"/>
      <c r="AG626" s="163"/>
      <c r="AH626" s="163"/>
      <c r="AI626" s="163"/>
      <c r="AJ626" s="163"/>
      <c r="AK626" s="163"/>
      <c r="AL626" s="163"/>
      <c r="AM626" s="163"/>
      <c r="AN626" s="163"/>
      <c r="AO626" s="163"/>
      <c r="AP626" s="163"/>
      <c r="AQ626" s="163"/>
      <c r="AR626" s="163"/>
      <c r="AS626" s="163"/>
      <c r="AT626" s="163"/>
      <c r="AU626" s="163"/>
      <c r="AV626" s="163"/>
      <c r="AW626" s="163"/>
      <c r="AX626" s="163"/>
      <c r="AY626" s="163"/>
      <c r="AZ626" s="163"/>
      <c r="BA626" s="163"/>
      <c r="BB626" s="160"/>
      <c r="BC626" s="162"/>
    </row>
    <row r="627" spans="1:55" ht="22.5" customHeight="1">
      <c r="A627" s="288"/>
      <c r="B627" s="287"/>
      <c r="C627" s="287"/>
      <c r="D627" s="224" t="s">
        <v>268</v>
      </c>
      <c r="E627" s="163">
        <f>H627+K627+N627+Q627+T627+W627+Z627+AE627+AJ627+AO627+AT627+AY627</f>
        <v>27280.27</v>
      </c>
      <c r="F627" s="163">
        <f t="shared" si="520"/>
        <v>27280.27</v>
      </c>
      <c r="G627" s="163">
        <f t="shared" si="537"/>
        <v>100</v>
      </c>
      <c r="H627" s="163"/>
      <c r="I627" s="163"/>
      <c r="J627" s="163"/>
      <c r="K627" s="163"/>
      <c r="L627" s="163"/>
      <c r="M627" s="163"/>
      <c r="N627" s="163"/>
      <c r="O627" s="163"/>
      <c r="P627" s="163"/>
      <c r="Q627" s="207"/>
      <c r="R627" s="163"/>
      <c r="S627" s="163"/>
      <c r="T627" s="163"/>
      <c r="U627" s="163"/>
      <c r="V627" s="163"/>
      <c r="W627" s="163"/>
      <c r="X627" s="163"/>
      <c r="Y627" s="163"/>
      <c r="Z627" s="163"/>
      <c r="AA627" s="163"/>
      <c r="AB627" s="163"/>
      <c r="AC627" s="163"/>
      <c r="AD627" s="163"/>
      <c r="AE627" s="163"/>
      <c r="AF627" s="163"/>
      <c r="AG627" s="163"/>
      <c r="AH627" s="163"/>
      <c r="AI627" s="163"/>
      <c r="AJ627" s="163"/>
      <c r="AK627" s="163"/>
      <c r="AL627" s="163"/>
      <c r="AM627" s="163"/>
      <c r="AN627" s="163"/>
      <c r="AO627" s="163">
        <v>8480.64</v>
      </c>
      <c r="AP627" s="163">
        <v>8480.64</v>
      </c>
      <c r="AQ627" s="163"/>
      <c r="AR627" s="163"/>
      <c r="AS627" s="163"/>
      <c r="AT627" s="163">
        <v>18799.63</v>
      </c>
      <c r="AU627" s="163">
        <v>18799.63</v>
      </c>
      <c r="AV627" s="163"/>
      <c r="AW627" s="163"/>
      <c r="AX627" s="163"/>
      <c r="AY627" s="201"/>
      <c r="AZ627" s="163"/>
      <c r="BA627" s="163"/>
      <c r="BB627" s="160"/>
      <c r="BC627" s="162"/>
    </row>
    <row r="628" spans="1:55" ht="82.5" customHeight="1">
      <c r="A628" s="288"/>
      <c r="B628" s="287"/>
      <c r="C628" s="287"/>
      <c r="D628" s="224" t="s">
        <v>274</v>
      </c>
      <c r="E628" s="163">
        <f t="shared" ref="E628:E633" si="554">H628+K628+N628+Q628+T628+W628+Z628+AE628+AJ628+AO628+AT628+AY628</f>
        <v>0</v>
      </c>
      <c r="F628" s="163">
        <f t="shared" si="520"/>
        <v>0</v>
      </c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  <c r="AA628" s="163"/>
      <c r="AB628" s="163"/>
      <c r="AC628" s="163"/>
      <c r="AD628" s="163"/>
      <c r="AE628" s="163"/>
      <c r="AF628" s="163"/>
      <c r="AG628" s="163"/>
      <c r="AH628" s="163"/>
      <c r="AI628" s="163"/>
      <c r="AJ628" s="163"/>
      <c r="AK628" s="163"/>
      <c r="AL628" s="163"/>
      <c r="AM628" s="163"/>
      <c r="AN628" s="163"/>
      <c r="AO628" s="163"/>
      <c r="AP628" s="163"/>
      <c r="AQ628" s="163"/>
      <c r="AR628" s="163"/>
      <c r="AS628" s="163"/>
      <c r="AT628" s="163"/>
      <c r="AU628" s="163"/>
      <c r="AV628" s="163"/>
      <c r="AW628" s="163"/>
      <c r="AX628" s="163"/>
      <c r="AY628" s="163"/>
      <c r="AZ628" s="163"/>
      <c r="BA628" s="163"/>
      <c r="BB628" s="160"/>
      <c r="BC628" s="162"/>
    </row>
    <row r="629" spans="1:55" ht="22.5" customHeight="1">
      <c r="A629" s="288"/>
      <c r="B629" s="287"/>
      <c r="C629" s="287"/>
      <c r="D629" s="224" t="s">
        <v>269</v>
      </c>
      <c r="E629" s="163">
        <f t="shared" si="554"/>
        <v>0</v>
      </c>
      <c r="F629" s="163">
        <f t="shared" si="520"/>
        <v>0</v>
      </c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  <c r="AA629" s="163"/>
      <c r="AB629" s="163"/>
      <c r="AC629" s="163"/>
      <c r="AD629" s="163"/>
      <c r="AE629" s="163"/>
      <c r="AF629" s="163"/>
      <c r="AG629" s="163"/>
      <c r="AH629" s="163"/>
      <c r="AI629" s="163"/>
      <c r="AJ629" s="163"/>
      <c r="AK629" s="163"/>
      <c r="AL629" s="163"/>
      <c r="AM629" s="163"/>
      <c r="AN629" s="163"/>
      <c r="AO629" s="163"/>
      <c r="AP629" s="163"/>
      <c r="AQ629" s="163"/>
      <c r="AR629" s="163"/>
      <c r="AS629" s="163"/>
      <c r="AT629" s="163"/>
      <c r="AU629" s="163"/>
      <c r="AV629" s="163"/>
      <c r="AW629" s="163"/>
      <c r="AX629" s="163"/>
      <c r="AY629" s="163"/>
      <c r="AZ629" s="163"/>
      <c r="BA629" s="163"/>
      <c r="BB629" s="160"/>
      <c r="BC629" s="162"/>
    </row>
    <row r="630" spans="1:55" ht="31.2">
      <c r="A630" s="288"/>
      <c r="B630" s="287"/>
      <c r="C630" s="287"/>
      <c r="D630" s="228" t="s">
        <v>43</v>
      </c>
      <c r="E630" s="163">
        <f t="shared" si="554"/>
        <v>0</v>
      </c>
      <c r="F630" s="163">
        <f t="shared" si="520"/>
        <v>0</v>
      </c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  <c r="AA630" s="163"/>
      <c r="AB630" s="163"/>
      <c r="AC630" s="163"/>
      <c r="AD630" s="163"/>
      <c r="AE630" s="163"/>
      <c r="AF630" s="163"/>
      <c r="AG630" s="163"/>
      <c r="AH630" s="163"/>
      <c r="AI630" s="163"/>
      <c r="AJ630" s="163"/>
      <c r="AK630" s="163"/>
      <c r="AL630" s="163"/>
      <c r="AM630" s="163"/>
      <c r="AN630" s="163"/>
      <c r="AO630" s="163"/>
      <c r="AP630" s="163"/>
      <c r="AQ630" s="163"/>
      <c r="AR630" s="163"/>
      <c r="AS630" s="163"/>
      <c r="AT630" s="163"/>
      <c r="AU630" s="163"/>
      <c r="AV630" s="163"/>
      <c r="AW630" s="163"/>
      <c r="AX630" s="163"/>
      <c r="AY630" s="163"/>
      <c r="AZ630" s="163"/>
      <c r="BA630" s="163"/>
      <c r="BB630" s="160"/>
      <c r="BC630" s="162"/>
    </row>
    <row r="631" spans="1:55" ht="22.5" customHeight="1">
      <c r="A631" s="288"/>
      <c r="B631" s="287" t="s">
        <v>309</v>
      </c>
      <c r="C631" s="287" t="s">
        <v>307</v>
      </c>
      <c r="D631" s="150" t="s">
        <v>41</v>
      </c>
      <c r="E631" s="163">
        <f t="shared" si="554"/>
        <v>10343.589999999998</v>
      </c>
      <c r="F631" s="163">
        <f t="shared" si="520"/>
        <v>10343.589999999998</v>
      </c>
      <c r="G631" s="163">
        <f t="shared" si="537"/>
        <v>100</v>
      </c>
      <c r="H631" s="163">
        <f>H632+H633+H634+H3180</f>
        <v>0</v>
      </c>
      <c r="I631" s="163">
        <f>I632+I633+I634+I3180</f>
        <v>0</v>
      </c>
      <c r="J631" s="163"/>
      <c r="K631" s="163">
        <f>K632+K633+K634+K3180</f>
        <v>5741.37</v>
      </c>
      <c r="L631" s="163">
        <f>L632+L633+L634+L3180</f>
        <v>5741.37</v>
      </c>
      <c r="M631" s="163"/>
      <c r="N631" s="163">
        <f>N632+N633+N634+N3180</f>
        <v>0</v>
      </c>
      <c r="O631" s="163">
        <f>O632+O633+O634+O3180</f>
        <v>0</v>
      </c>
      <c r="P631" s="163"/>
      <c r="Q631" s="163">
        <f>Q632+Q633+Q634+Q3180</f>
        <v>1878.45</v>
      </c>
      <c r="R631" s="163">
        <f>R632+R633+R634+R3180</f>
        <v>1878.45</v>
      </c>
      <c r="S631" s="163"/>
      <c r="T631" s="163">
        <f>T632+T633+T634+T3180</f>
        <v>0</v>
      </c>
      <c r="U631" s="163">
        <f>U632+U633+U634+U3180</f>
        <v>0</v>
      </c>
      <c r="V631" s="163"/>
      <c r="W631" s="163">
        <f>W632+W633+W634+W3180</f>
        <v>1195.6600000000001</v>
      </c>
      <c r="X631" s="163">
        <f>X632+X633+X634+X3180</f>
        <v>1195.6600000000001</v>
      </c>
      <c r="Y631" s="163"/>
      <c r="Z631" s="163">
        <f>Z632+Z633+Z634+Z3180</f>
        <v>0</v>
      </c>
      <c r="AA631" s="163">
        <f>AA632+AA633+AA634+AA3180</f>
        <v>0</v>
      </c>
      <c r="AB631" s="163">
        <f>AB632+AB633+AB634+AB3180</f>
        <v>0</v>
      </c>
      <c r="AC631" s="163">
        <f>AC632+AC633+AC634+AC3180</f>
        <v>0</v>
      </c>
      <c r="AD631" s="163"/>
      <c r="AE631" s="163">
        <f>AE632+AE633+AE634+AE3180</f>
        <v>0</v>
      </c>
      <c r="AF631" s="163">
        <f>AF632+AF633+AF634+AF3180</f>
        <v>0</v>
      </c>
      <c r="AG631" s="163">
        <f>AG632+AG633+AG634+AG3180</f>
        <v>0</v>
      </c>
      <c r="AH631" s="163">
        <f>AH632+AH633+AH634+AH3180</f>
        <v>0</v>
      </c>
      <c r="AI631" s="163"/>
      <c r="AJ631" s="163">
        <f>AJ632+AJ633+AJ634+AJ3180</f>
        <v>1511.9</v>
      </c>
      <c r="AK631" s="163">
        <f>AK632+AK633+AK634+AK3180</f>
        <v>1511.9</v>
      </c>
      <c r="AL631" s="163">
        <f>AL632+AL633+AL634+AL3180</f>
        <v>0</v>
      </c>
      <c r="AM631" s="163">
        <f>AM632+AM633+AM634+AM3180</f>
        <v>0</v>
      </c>
      <c r="AN631" s="163"/>
      <c r="AO631" s="163">
        <f>AO632+AO633+AO634+AO3180</f>
        <v>0</v>
      </c>
      <c r="AP631" s="163">
        <f>AP632+AP633+AP634+AP3180</f>
        <v>0</v>
      </c>
      <c r="AQ631" s="163">
        <f>AQ632+AQ633+AQ634+AQ3180</f>
        <v>0</v>
      </c>
      <c r="AR631" s="163">
        <f>AR632+AR633+AR634+AR3180</f>
        <v>0</v>
      </c>
      <c r="AS631" s="163"/>
      <c r="AT631" s="163">
        <f t="shared" ref="AT631:AZ631" si="555">AT632+AT633+AT634+AT3180</f>
        <v>0</v>
      </c>
      <c r="AU631" s="163">
        <f t="shared" si="555"/>
        <v>0</v>
      </c>
      <c r="AV631" s="163">
        <f t="shared" si="555"/>
        <v>0</v>
      </c>
      <c r="AW631" s="163">
        <f t="shared" si="555"/>
        <v>0</v>
      </c>
      <c r="AX631" s="163">
        <f t="shared" si="555"/>
        <v>0</v>
      </c>
      <c r="AY631" s="163">
        <v>16.21</v>
      </c>
      <c r="AZ631" s="163">
        <v>16.21</v>
      </c>
      <c r="BA631" s="163"/>
      <c r="BB631" s="160"/>
      <c r="BC631" s="162"/>
    </row>
    <row r="632" spans="1:55" ht="32.25" customHeight="1">
      <c r="A632" s="288"/>
      <c r="B632" s="287"/>
      <c r="C632" s="287"/>
      <c r="D632" s="148" t="s">
        <v>37</v>
      </c>
      <c r="E632" s="163">
        <f t="shared" si="554"/>
        <v>0</v>
      </c>
      <c r="F632" s="163">
        <f t="shared" si="520"/>
        <v>0</v>
      </c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  <c r="AA632" s="163"/>
      <c r="AB632" s="163"/>
      <c r="AC632" s="163"/>
      <c r="AD632" s="163"/>
      <c r="AE632" s="163"/>
      <c r="AF632" s="163"/>
      <c r="AG632" s="163"/>
      <c r="AH632" s="163"/>
      <c r="AI632" s="163"/>
      <c r="AJ632" s="163"/>
      <c r="AK632" s="163"/>
      <c r="AL632" s="163"/>
      <c r="AM632" s="163"/>
      <c r="AN632" s="163"/>
      <c r="AO632" s="163"/>
      <c r="AP632" s="163"/>
      <c r="AQ632" s="163"/>
      <c r="AR632" s="163"/>
      <c r="AS632" s="163"/>
      <c r="AT632" s="163"/>
      <c r="AU632" s="163"/>
      <c r="AV632" s="163"/>
      <c r="AW632" s="163"/>
      <c r="AX632" s="163"/>
      <c r="AY632" s="163"/>
      <c r="AZ632" s="163"/>
      <c r="BA632" s="163"/>
      <c r="BB632" s="160"/>
      <c r="BC632" s="162"/>
    </row>
    <row r="633" spans="1:55" ht="50.25" customHeight="1">
      <c r="A633" s="288"/>
      <c r="B633" s="287"/>
      <c r="C633" s="287"/>
      <c r="D633" s="172" t="s">
        <v>2</v>
      </c>
      <c r="E633" s="163">
        <f t="shared" si="554"/>
        <v>0</v>
      </c>
      <c r="F633" s="163">
        <f t="shared" si="520"/>
        <v>0</v>
      </c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  <c r="AA633" s="163"/>
      <c r="AB633" s="163"/>
      <c r="AC633" s="163"/>
      <c r="AD633" s="163"/>
      <c r="AE633" s="163"/>
      <c r="AF633" s="163"/>
      <c r="AG633" s="163"/>
      <c r="AH633" s="163"/>
      <c r="AI633" s="163"/>
      <c r="AJ633" s="163"/>
      <c r="AK633" s="163"/>
      <c r="AL633" s="163"/>
      <c r="AM633" s="163"/>
      <c r="AN633" s="163"/>
      <c r="AO633" s="163"/>
      <c r="AP633" s="163"/>
      <c r="AQ633" s="163"/>
      <c r="AR633" s="163"/>
      <c r="AS633" s="163"/>
      <c r="AT633" s="163"/>
      <c r="AU633" s="163"/>
      <c r="AV633" s="163"/>
      <c r="AW633" s="163"/>
      <c r="AX633" s="163"/>
      <c r="AY633" s="163"/>
      <c r="AZ633" s="163"/>
      <c r="BA633" s="163"/>
      <c r="BB633" s="160"/>
      <c r="BC633" s="162"/>
    </row>
    <row r="634" spans="1:55" ht="22.5" customHeight="1">
      <c r="A634" s="288"/>
      <c r="B634" s="287"/>
      <c r="C634" s="287"/>
      <c r="D634" s="224" t="s">
        <v>268</v>
      </c>
      <c r="E634" s="163">
        <f>H634+K634+N634+Q634+T634+W634+Z634+AE634+AJ634+AO634+AT634+AY634</f>
        <v>10343.58</v>
      </c>
      <c r="F634" s="163">
        <f t="shared" si="520"/>
        <v>10343.58</v>
      </c>
      <c r="G634" s="163">
        <f t="shared" si="537"/>
        <v>100</v>
      </c>
      <c r="H634" s="163"/>
      <c r="I634" s="163"/>
      <c r="J634" s="163"/>
      <c r="K634" s="163">
        <v>5741.37</v>
      </c>
      <c r="L634" s="163">
        <v>5741.37</v>
      </c>
      <c r="M634" s="163"/>
      <c r="N634" s="163"/>
      <c r="O634" s="163"/>
      <c r="P634" s="163"/>
      <c r="Q634" s="163">
        <v>1878.45</v>
      </c>
      <c r="R634" s="163">
        <v>1878.45</v>
      </c>
      <c r="S634" s="163"/>
      <c r="T634" s="163"/>
      <c r="U634" s="163"/>
      <c r="V634" s="163"/>
      <c r="W634" s="163">
        <v>1195.6600000000001</v>
      </c>
      <c r="X634" s="163">
        <v>1195.6600000000001</v>
      </c>
      <c r="Y634" s="163"/>
      <c r="Z634" s="163"/>
      <c r="AA634" s="163"/>
      <c r="AB634" s="163"/>
      <c r="AC634" s="163"/>
      <c r="AD634" s="163"/>
      <c r="AE634" s="163"/>
      <c r="AF634" s="163"/>
      <c r="AG634" s="163"/>
      <c r="AH634" s="163"/>
      <c r="AI634" s="163"/>
      <c r="AJ634" s="163">
        <v>1511.9</v>
      </c>
      <c r="AK634" s="163">
        <v>1511.9</v>
      </c>
      <c r="AL634" s="163"/>
      <c r="AM634" s="163"/>
      <c r="AN634" s="163"/>
      <c r="AO634" s="163"/>
      <c r="AP634" s="163"/>
      <c r="AQ634" s="163"/>
      <c r="AR634" s="163"/>
      <c r="AS634" s="163"/>
      <c r="AT634" s="163"/>
      <c r="AU634" s="163"/>
      <c r="AV634" s="163"/>
      <c r="AW634" s="163"/>
      <c r="AX634" s="163"/>
      <c r="AY634" s="163">
        <v>16.2</v>
      </c>
      <c r="AZ634" s="163">
        <v>16.2</v>
      </c>
      <c r="BA634" s="163"/>
      <c r="BB634" s="160"/>
      <c r="BC634" s="162"/>
    </row>
    <row r="635" spans="1:55" ht="82.5" customHeight="1">
      <c r="A635" s="288"/>
      <c r="B635" s="287"/>
      <c r="C635" s="287"/>
      <c r="D635" s="224" t="s">
        <v>274</v>
      </c>
      <c r="E635" s="163">
        <f t="shared" ref="E635:E640" si="556">H635+K635+N635+Q635+T635+W635+Z635+AE635+AJ635+AO635+AT635+AY635</f>
        <v>0</v>
      </c>
      <c r="F635" s="163">
        <f t="shared" si="520"/>
        <v>0</v>
      </c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  <c r="AA635" s="163"/>
      <c r="AB635" s="163"/>
      <c r="AC635" s="163"/>
      <c r="AD635" s="163"/>
      <c r="AE635" s="163"/>
      <c r="AF635" s="163"/>
      <c r="AG635" s="163"/>
      <c r="AH635" s="163"/>
      <c r="AI635" s="163"/>
      <c r="AJ635" s="163"/>
      <c r="AK635" s="163"/>
      <c r="AL635" s="163"/>
      <c r="AM635" s="163"/>
      <c r="AN635" s="163"/>
      <c r="AO635" s="163"/>
      <c r="AP635" s="163"/>
      <c r="AQ635" s="163"/>
      <c r="AR635" s="163"/>
      <c r="AS635" s="163"/>
      <c r="AT635" s="163"/>
      <c r="AU635" s="163"/>
      <c r="AV635" s="163"/>
      <c r="AW635" s="163"/>
      <c r="AX635" s="163"/>
      <c r="AY635" s="163"/>
      <c r="AZ635" s="163"/>
      <c r="BA635" s="163"/>
      <c r="BB635" s="160"/>
      <c r="BC635" s="162"/>
    </row>
    <row r="636" spans="1:55" ht="22.5" customHeight="1">
      <c r="A636" s="288"/>
      <c r="B636" s="287"/>
      <c r="C636" s="287"/>
      <c r="D636" s="224" t="s">
        <v>269</v>
      </c>
      <c r="E636" s="163">
        <f t="shared" si="556"/>
        <v>0</v>
      </c>
      <c r="F636" s="163">
        <f t="shared" si="520"/>
        <v>0</v>
      </c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  <c r="AA636" s="163"/>
      <c r="AB636" s="163"/>
      <c r="AC636" s="163"/>
      <c r="AD636" s="163"/>
      <c r="AE636" s="163"/>
      <c r="AF636" s="163"/>
      <c r="AG636" s="163"/>
      <c r="AH636" s="163"/>
      <c r="AI636" s="163"/>
      <c r="AJ636" s="163"/>
      <c r="AK636" s="163"/>
      <c r="AL636" s="163"/>
      <c r="AM636" s="163"/>
      <c r="AN636" s="163"/>
      <c r="AO636" s="163"/>
      <c r="AP636" s="163"/>
      <c r="AQ636" s="163"/>
      <c r="AR636" s="163"/>
      <c r="AS636" s="163"/>
      <c r="AT636" s="163"/>
      <c r="AU636" s="163"/>
      <c r="AV636" s="163"/>
      <c r="AW636" s="163"/>
      <c r="AX636" s="163"/>
      <c r="AY636" s="163"/>
      <c r="AZ636" s="163"/>
      <c r="BA636" s="163"/>
      <c r="BB636" s="160"/>
      <c r="BC636" s="162"/>
    </row>
    <row r="637" spans="1:55" ht="31.2">
      <c r="A637" s="288"/>
      <c r="B637" s="287"/>
      <c r="C637" s="287"/>
      <c r="D637" s="228" t="s">
        <v>43</v>
      </c>
      <c r="E637" s="163">
        <f t="shared" si="556"/>
        <v>0</v>
      </c>
      <c r="F637" s="163">
        <f t="shared" si="520"/>
        <v>0</v>
      </c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  <c r="AA637" s="163"/>
      <c r="AB637" s="163"/>
      <c r="AC637" s="163"/>
      <c r="AD637" s="163"/>
      <c r="AE637" s="163"/>
      <c r="AF637" s="163"/>
      <c r="AG637" s="163"/>
      <c r="AH637" s="163"/>
      <c r="AI637" s="163"/>
      <c r="AJ637" s="163"/>
      <c r="AK637" s="163"/>
      <c r="AL637" s="163"/>
      <c r="AM637" s="163"/>
      <c r="AN637" s="163"/>
      <c r="AO637" s="163"/>
      <c r="AP637" s="163"/>
      <c r="AQ637" s="163"/>
      <c r="AR637" s="163"/>
      <c r="AS637" s="163"/>
      <c r="AT637" s="163"/>
      <c r="AU637" s="163"/>
      <c r="AV637" s="163"/>
      <c r="AW637" s="163"/>
      <c r="AX637" s="163"/>
      <c r="AY637" s="163"/>
      <c r="AZ637" s="163"/>
      <c r="BA637" s="163"/>
      <c r="BB637" s="160"/>
      <c r="BC637" s="162"/>
    </row>
    <row r="638" spans="1:55" ht="22.5" customHeight="1">
      <c r="A638" s="288"/>
      <c r="B638" s="287" t="s">
        <v>310</v>
      </c>
      <c r="C638" s="287" t="s">
        <v>307</v>
      </c>
      <c r="D638" s="150" t="s">
        <v>41</v>
      </c>
      <c r="E638" s="163">
        <f t="shared" si="556"/>
        <v>8048.73</v>
      </c>
      <c r="F638" s="163">
        <f t="shared" si="520"/>
        <v>8048.73</v>
      </c>
      <c r="G638" s="163">
        <f t="shared" si="537"/>
        <v>100</v>
      </c>
      <c r="H638" s="163">
        <f>H639+H640+H641+H643+H644</f>
        <v>8048.73</v>
      </c>
      <c r="I638" s="163">
        <f t="shared" ref="I638" si="557">I639+I640+I641+I643+I644</f>
        <v>8048.73</v>
      </c>
      <c r="J638" s="163"/>
      <c r="K638" s="163">
        <f t="shared" ref="K638:L638" si="558">K639+K640+K641+K643+K644</f>
        <v>0</v>
      </c>
      <c r="L638" s="163">
        <f t="shared" si="558"/>
        <v>0</v>
      </c>
      <c r="M638" s="163"/>
      <c r="N638" s="163">
        <f t="shared" ref="N638:O638" si="559">N639+N640+N641+N643+N644</f>
        <v>0</v>
      </c>
      <c r="O638" s="163">
        <f t="shared" si="559"/>
        <v>0</v>
      </c>
      <c r="P638" s="163"/>
      <c r="Q638" s="163">
        <f t="shared" ref="Q638:R638" si="560">Q639+Q640+Q641+Q643+Q644</f>
        <v>0</v>
      </c>
      <c r="R638" s="163">
        <f t="shared" si="560"/>
        <v>0</v>
      </c>
      <c r="S638" s="163"/>
      <c r="T638" s="163">
        <f t="shared" ref="T638:U638" si="561">T639+T640+T641+T643+T644</f>
        <v>0</v>
      </c>
      <c r="U638" s="163">
        <f t="shared" si="561"/>
        <v>0</v>
      </c>
      <c r="V638" s="163"/>
      <c r="W638" s="163">
        <f t="shared" ref="W638:X638" si="562">W639+W640+W641+W643+W644</f>
        <v>0</v>
      </c>
      <c r="X638" s="163">
        <f t="shared" si="562"/>
        <v>0</v>
      </c>
      <c r="Y638" s="163"/>
      <c r="Z638" s="163">
        <f t="shared" ref="Z638:AC638" si="563">Z639+Z640+Z641+Z643+Z644</f>
        <v>0</v>
      </c>
      <c r="AA638" s="163">
        <f t="shared" si="563"/>
        <v>0</v>
      </c>
      <c r="AB638" s="163">
        <f t="shared" si="563"/>
        <v>0</v>
      </c>
      <c r="AC638" s="163">
        <f t="shared" si="563"/>
        <v>0</v>
      </c>
      <c r="AD638" s="163"/>
      <c r="AE638" s="163">
        <f t="shared" ref="AE638:AH638" si="564">AE639+AE640+AE641+AE643+AE644</f>
        <v>0</v>
      </c>
      <c r="AF638" s="163">
        <f t="shared" si="564"/>
        <v>0</v>
      </c>
      <c r="AG638" s="163">
        <f t="shared" si="564"/>
        <v>0</v>
      </c>
      <c r="AH638" s="163">
        <f t="shared" si="564"/>
        <v>0</v>
      </c>
      <c r="AI638" s="163"/>
      <c r="AJ638" s="163">
        <f t="shared" ref="AJ638:AM638" si="565">AJ639+AJ640+AJ641+AJ643+AJ644</f>
        <v>0</v>
      </c>
      <c r="AK638" s="163">
        <f t="shared" si="565"/>
        <v>0</v>
      </c>
      <c r="AL638" s="163">
        <f t="shared" si="565"/>
        <v>0</v>
      </c>
      <c r="AM638" s="163">
        <f t="shared" si="565"/>
        <v>0</v>
      </c>
      <c r="AN638" s="163"/>
      <c r="AO638" s="163">
        <f t="shared" ref="AO638:AR638" si="566">AO639+AO640+AO641+AO643+AO644</f>
        <v>0</v>
      </c>
      <c r="AP638" s="163">
        <f t="shared" si="566"/>
        <v>0</v>
      </c>
      <c r="AQ638" s="163">
        <f t="shared" si="566"/>
        <v>0</v>
      </c>
      <c r="AR638" s="163">
        <f t="shared" si="566"/>
        <v>0</v>
      </c>
      <c r="AS638" s="163"/>
      <c r="AT638" s="163">
        <f t="shared" ref="AT638:AW638" si="567">AT639+AT640+AT641+AT643+AT644</f>
        <v>0</v>
      </c>
      <c r="AU638" s="163">
        <f t="shared" si="567"/>
        <v>0</v>
      </c>
      <c r="AV638" s="163">
        <f t="shared" si="567"/>
        <v>0</v>
      </c>
      <c r="AW638" s="163">
        <f t="shared" si="567"/>
        <v>0</v>
      </c>
      <c r="AX638" s="163"/>
      <c r="AY638" s="163">
        <f t="shared" ref="AY638:AZ638" si="568">AY639+AY640+AY641+AY643+AY644</f>
        <v>0</v>
      </c>
      <c r="AZ638" s="163">
        <f t="shared" si="568"/>
        <v>0</v>
      </c>
      <c r="BA638" s="163"/>
      <c r="BB638" s="160"/>
      <c r="BC638" s="162"/>
    </row>
    <row r="639" spans="1:55" ht="32.25" customHeight="1">
      <c r="A639" s="288"/>
      <c r="B639" s="287"/>
      <c r="C639" s="287"/>
      <c r="D639" s="148" t="s">
        <v>37</v>
      </c>
      <c r="E639" s="163">
        <f t="shared" si="556"/>
        <v>0</v>
      </c>
      <c r="F639" s="163">
        <f t="shared" si="520"/>
        <v>0</v>
      </c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  <c r="AA639" s="163"/>
      <c r="AB639" s="163"/>
      <c r="AC639" s="163"/>
      <c r="AD639" s="163"/>
      <c r="AE639" s="163"/>
      <c r="AF639" s="163"/>
      <c r="AG639" s="163"/>
      <c r="AH639" s="163"/>
      <c r="AI639" s="163"/>
      <c r="AJ639" s="163"/>
      <c r="AK639" s="163"/>
      <c r="AL639" s="163"/>
      <c r="AM639" s="163"/>
      <c r="AN639" s="163"/>
      <c r="AO639" s="163"/>
      <c r="AP639" s="163"/>
      <c r="AQ639" s="163"/>
      <c r="AR639" s="163"/>
      <c r="AS639" s="163"/>
      <c r="AT639" s="163"/>
      <c r="AU639" s="163"/>
      <c r="AV639" s="163"/>
      <c r="AW639" s="163"/>
      <c r="AX639" s="163"/>
      <c r="AY639" s="163"/>
      <c r="AZ639" s="163"/>
      <c r="BA639" s="163"/>
      <c r="BB639" s="160"/>
      <c r="BC639" s="162"/>
    </row>
    <row r="640" spans="1:55" ht="50.25" customHeight="1">
      <c r="A640" s="288"/>
      <c r="B640" s="287"/>
      <c r="C640" s="287"/>
      <c r="D640" s="172" t="s">
        <v>2</v>
      </c>
      <c r="E640" s="163">
        <f t="shared" si="556"/>
        <v>0</v>
      </c>
      <c r="F640" s="163">
        <f t="shared" si="520"/>
        <v>0</v>
      </c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  <c r="AA640" s="163"/>
      <c r="AB640" s="163"/>
      <c r="AC640" s="163"/>
      <c r="AD640" s="163"/>
      <c r="AE640" s="163"/>
      <c r="AF640" s="163"/>
      <c r="AG640" s="163"/>
      <c r="AH640" s="163"/>
      <c r="AI640" s="163"/>
      <c r="AJ640" s="163"/>
      <c r="AK640" s="163"/>
      <c r="AL640" s="163"/>
      <c r="AM640" s="163"/>
      <c r="AN640" s="163"/>
      <c r="AO640" s="163"/>
      <c r="AP640" s="163"/>
      <c r="AQ640" s="163"/>
      <c r="AR640" s="163"/>
      <c r="AS640" s="163"/>
      <c r="AT640" s="163"/>
      <c r="AU640" s="163"/>
      <c r="AV640" s="163"/>
      <c r="AW640" s="163"/>
      <c r="AX640" s="163"/>
      <c r="AY640" s="163"/>
      <c r="AZ640" s="163"/>
      <c r="BA640" s="163"/>
      <c r="BB640" s="160"/>
      <c r="BC640" s="162"/>
    </row>
    <row r="641" spans="1:55" ht="22.5" customHeight="1">
      <c r="A641" s="288"/>
      <c r="B641" s="287"/>
      <c r="C641" s="287"/>
      <c r="D641" s="224" t="s">
        <v>268</v>
      </c>
      <c r="E641" s="163">
        <f>H641+K641+N641+Q641+T641+W641+Z641+AE641+AJ641+AO641+AT641+AY641</f>
        <v>8048.73</v>
      </c>
      <c r="F641" s="163">
        <f t="shared" si="520"/>
        <v>8048.73</v>
      </c>
      <c r="G641" s="163">
        <f t="shared" si="537"/>
        <v>100</v>
      </c>
      <c r="H641" s="163">
        <v>8048.73</v>
      </c>
      <c r="I641" s="163">
        <v>8048.73</v>
      </c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  <c r="AA641" s="163"/>
      <c r="AB641" s="163"/>
      <c r="AC641" s="163"/>
      <c r="AD641" s="163"/>
      <c r="AE641" s="163"/>
      <c r="AF641" s="163"/>
      <c r="AG641" s="163"/>
      <c r="AH641" s="163"/>
      <c r="AI641" s="163"/>
      <c r="AJ641" s="201"/>
      <c r="AK641" s="201"/>
      <c r="AL641" s="163"/>
      <c r="AM641" s="163"/>
      <c r="AN641" s="163"/>
      <c r="AO641" s="163"/>
      <c r="AP641" s="163"/>
      <c r="AQ641" s="163"/>
      <c r="AR641" s="163"/>
      <c r="AS641" s="163"/>
      <c r="AT641" s="163"/>
      <c r="AU641" s="163"/>
      <c r="AV641" s="163"/>
      <c r="AW641" s="163"/>
      <c r="AX641" s="163"/>
      <c r="AY641" s="163"/>
      <c r="AZ641" s="163"/>
      <c r="BA641" s="163"/>
      <c r="BB641" s="160"/>
      <c r="BC641" s="162"/>
    </row>
    <row r="642" spans="1:55" ht="82.5" customHeight="1">
      <c r="A642" s="288"/>
      <c r="B642" s="287"/>
      <c r="C642" s="287"/>
      <c r="D642" s="224" t="s">
        <v>274</v>
      </c>
      <c r="E642" s="163">
        <f t="shared" ref="E642:E647" si="569">H642+K642+N642+Q642+T642+W642+Z642+AE642+AJ642+AO642+AT642+AY642</f>
        <v>0</v>
      </c>
      <c r="F642" s="163">
        <f t="shared" si="520"/>
        <v>0</v>
      </c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  <c r="AA642" s="163"/>
      <c r="AB642" s="163"/>
      <c r="AC642" s="163"/>
      <c r="AD642" s="163"/>
      <c r="AE642" s="163"/>
      <c r="AF642" s="163"/>
      <c r="AG642" s="163"/>
      <c r="AH642" s="163"/>
      <c r="AI642" s="163"/>
      <c r="AJ642" s="163"/>
      <c r="AK642" s="163"/>
      <c r="AL642" s="163"/>
      <c r="AM642" s="163"/>
      <c r="AN642" s="163"/>
      <c r="AO642" s="163"/>
      <c r="AP642" s="163"/>
      <c r="AQ642" s="163"/>
      <c r="AR642" s="163"/>
      <c r="AS642" s="163"/>
      <c r="AT642" s="163"/>
      <c r="AU642" s="163"/>
      <c r="AV642" s="163"/>
      <c r="AW642" s="163"/>
      <c r="AX642" s="163"/>
      <c r="AY642" s="163"/>
      <c r="AZ642" s="163"/>
      <c r="BA642" s="163"/>
      <c r="BB642" s="160"/>
      <c r="BC642" s="162"/>
    </row>
    <row r="643" spans="1:55" ht="22.5" customHeight="1">
      <c r="A643" s="288"/>
      <c r="B643" s="287"/>
      <c r="C643" s="287"/>
      <c r="D643" s="224" t="s">
        <v>269</v>
      </c>
      <c r="E643" s="163">
        <f t="shared" si="569"/>
        <v>0</v>
      </c>
      <c r="F643" s="163">
        <f t="shared" si="520"/>
        <v>0</v>
      </c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  <c r="AA643" s="163"/>
      <c r="AB643" s="163"/>
      <c r="AC643" s="163"/>
      <c r="AD643" s="163"/>
      <c r="AE643" s="163"/>
      <c r="AF643" s="163"/>
      <c r="AG643" s="163"/>
      <c r="AH643" s="163"/>
      <c r="AI643" s="163"/>
      <c r="AJ643" s="163"/>
      <c r="AK643" s="163"/>
      <c r="AL643" s="163"/>
      <c r="AM643" s="163"/>
      <c r="AN643" s="163"/>
      <c r="AO643" s="163"/>
      <c r="AP643" s="163"/>
      <c r="AQ643" s="163"/>
      <c r="AR643" s="163"/>
      <c r="AS643" s="163"/>
      <c r="AT643" s="163"/>
      <c r="AU643" s="163"/>
      <c r="AV643" s="163"/>
      <c r="AW643" s="163"/>
      <c r="AX643" s="163"/>
      <c r="AY643" s="163"/>
      <c r="AZ643" s="163"/>
      <c r="BA643" s="163"/>
      <c r="BB643" s="160"/>
      <c r="BC643" s="162"/>
    </row>
    <row r="644" spans="1:55" ht="31.2">
      <c r="A644" s="288"/>
      <c r="B644" s="287"/>
      <c r="C644" s="287"/>
      <c r="D644" s="228" t="s">
        <v>43</v>
      </c>
      <c r="E644" s="163">
        <f t="shared" si="569"/>
        <v>0</v>
      </c>
      <c r="F644" s="163">
        <f t="shared" si="520"/>
        <v>0</v>
      </c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  <c r="AA644" s="163"/>
      <c r="AB644" s="163"/>
      <c r="AC644" s="163"/>
      <c r="AD644" s="163"/>
      <c r="AE644" s="163"/>
      <c r="AF644" s="163"/>
      <c r="AG644" s="163"/>
      <c r="AH644" s="163"/>
      <c r="AI644" s="163"/>
      <c r="AJ644" s="163"/>
      <c r="AK644" s="163"/>
      <c r="AL644" s="163"/>
      <c r="AM644" s="163"/>
      <c r="AN644" s="163"/>
      <c r="AO644" s="163"/>
      <c r="AP644" s="163"/>
      <c r="AQ644" s="163"/>
      <c r="AR644" s="163"/>
      <c r="AS644" s="163"/>
      <c r="AT644" s="163"/>
      <c r="AU644" s="163"/>
      <c r="AV644" s="163"/>
      <c r="AW644" s="163"/>
      <c r="AX644" s="163"/>
      <c r="AY644" s="163"/>
      <c r="AZ644" s="163"/>
      <c r="BA644" s="163"/>
      <c r="BB644" s="160"/>
      <c r="BC644" s="162"/>
    </row>
    <row r="645" spans="1:55" ht="22.5" customHeight="1">
      <c r="A645" s="288"/>
      <c r="B645" s="287" t="s">
        <v>311</v>
      </c>
      <c r="C645" s="287"/>
      <c r="D645" s="150" t="s">
        <v>41</v>
      </c>
      <c r="E645" s="163">
        <f t="shared" si="569"/>
        <v>363.16999999999996</v>
      </c>
      <c r="F645" s="163">
        <f t="shared" si="520"/>
        <v>363.16999999999996</v>
      </c>
      <c r="G645" s="163"/>
      <c r="H645" s="163">
        <f>H646+H647+H648+H650+H651</f>
        <v>0</v>
      </c>
      <c r="I645" s="163">
        <f t="shared" ref="I645" si="570">I646+I647+I648+I650+I651</f>
        <v>0</v>
      </c>
      <c r="J645" s="163"/>
      <c r="K645" s="163">
        <f t="shared" ref="K645:L645" si="571">K646+K647+K648+K650+K651</f>
        <v>80.72</v>
      </c>
      <c r="L645" s="163">
        <f t="shared" si="571"/>
        <v>80.72</v>
      </c>
      <c r="M645" s="163"/>
      <c r="N645" s="163">
        <f t="shared" ref="N645:O645" si="572">N646+N647+N648+N650+N651</f>
        <v>0</v>
      </c>
      <c r="O645" s="163">
        <f t="shared" si="572"/>
        <v>0</v>
      </c>
      <c r="P645" s="163"/>
      <c r="Q645" s="163">
        <f t="shared" ref="Q645:R645" si="573">Q646+Q647+Q648+Q650+Q651</f>
        <v>121.06</v>
      </c>
      <c r="R645" s="163">
        <f t="shared" si="573"/>
        <v>121.06</v>
      </c>
      <c r="S645" s="163"/>
      <c r="T645" s="163">
        <f t="shared" ref="T645:U645" si="574">T646+T647+T648+T650+T651</f>
        <v>0</v>
      </c>
      <c r="U645" s="163">
        <f t="shared" si="574"/>
        <v>0</v>
      </c>
      <c r="V645" s="163"/>
      <c r="W645" s="163">
        <f t="shared" ref="W645:X645" si="575">W646+W647+W648+W650+W651</f>
        <v>0</v>
      </c>
      <c r="X645" s="163">
        <f t="shared" si="575"/>
        <v>0</v>
      </c>
      <c r="Y645" s="163"/>
      <c r="Z645" s="163">
        <f t="shared" ref="Z645:AC645" si="576">Z646+Z647+Z648+Z650+Z651</f>
        <v>0</v>
      </c>
      <c r="AA645" s="163">
        <f t="shared" si="576"/>
        <v>0</v>
      </c>
      <c r="AB645" s="163">
        <f t="shared" si="576"/>
        <v>0</v>
      </c>
      <c r="AC645" s="163">
        <f t="shared" si="576"/>
        <v>0</v>
      </c>
      <c r="AD645" s="163"/>
      <c r="AE645" s="163">
        <f t="shared" ref="AE645:AH645" si="577">AE646+AE647+AE648+AE650+AE651</f>
        <v>0</v>
      </c>
      <c r="AF645" s="163">
        <f t="shared" si="577"/>
        <v>0</v>
      </c>
      <c r="AG645" s="163">
        <f t="shared" si="577"/>
        <v>0</v>
      </c>
      <c r="AH645" s="163">
        <f t="shared" si="577"/>
        <v>0</v>
      </c>
      <c r="AI645" s="163"/>
      <c r="AJ645" s="163">
        <f t="shared" ref="AJ645:AM645" si="578">AJ646+AJ647+AJ648+AJ650+AJ651</f>
        <v>161.38999999999999</v>
      </c>
      <c r="AK645" s="163">
        <f t="shared" si="578"/>
        <v>161.38999999999999</v>
      </c>
      <c r="AL645" s="163">
        <f t="shared" si="578"/>
        <v>0</v>
      </c>
      <c r="AM645" s="163">
        <f t="shared" si="578"/>
        <v>0</v>
      </c>
      <c r="AN645" s="163"/>
      <c r="AO645" s="163">
        <f t="shared" ref="AO645:AR645" si="579">AO646+AO647+AO648+AO650+AO651</f>
        <v>0</v>
      </c>
      <c r="AP645" s="163">
        <f t="shared" si="579"/>
        <v>0</v>
      </c>
      <c r="AQ645" s="163">
        <f t="shared" si="579"/>
        <v>0</v>
      </c>
      <c r="AR645" s="163">
        <f t="shared" si="579"/>
        <v>0</v>
      </c>
      <c r="AS645" s="163"/>
      <c r="AT645" s="163">
        <f t="shared" ref="AT645:AW645" si="580">AT646+AT647+AT648+AT650+AT651</f>
        <v>0</v>
      </c>
      <c r="AU645" s="163">
        <f t="shared" si="580"/>
        <v>0</v>
      </c>
      <c r="AV645" s="163">
        <f t="shared" si="580"/>
        <v>0</v>
      </c>
      <c r="AW645" s="163">
        <f t="shared" si="580"/>
        <v>0</v>
      </c>
      <c r="AX645" s="163"/>
      <c r="AY645" s="163">
        <f t="shared" ref="AY645:AZ645" si="581">AY646+AY647+AY648+AY650+AY651</f>
        <v>0</v>
      </c>
      <c r="AZ645" s="163">
        <f t="shared" si="581"/>
        <v>0</v>
      </c>
      <c r="BA645" s="163"/>
      <c r="BB645" s="160"/>
      <c r="BC645" s="162"/>
    </row>
    <row r="646" spans="1:55" ht="32.25" customHeight="1">
      <c r="A646" s="288"/>
      <c r="B646" s="287"/>
      <c r="C646" s="287"/>
      <c r="D646" s="148" t="s">
        <v>37</v>
      </c>
      <c r="E646" s="163">
        <f t="shared" si="569"/>
        <v>0</v>
      </c>
      <c r="F646" s="163">
        <f t="shared" si="520"/>
        <v>0</v>
      </c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  <c r="AA646" s="163"/>
      <c r="AB646" s="163"/>
      <c r="AC646" s="163"/>
      <c r="AD646" s="163"/>
      <c r="AE646" s="163"/>
      <c r="AF646" s="163"/>
      <c r="AG646" s="163"/>
      <c r="AH646" s="163"/>
      <c r="AI646" s="163"/>
      <c r="AJ646" s="163"/>
      <c r="AK646" s="163"/>
      <c r="AL646" s="163"/>
      <c r="AM646" s="163"/>
      <c r="AN646" s="163"/>
      <c r="AO646" s="163"/>
      <c r="AP646" s="163"/>
      <c r="AQ646" s="163"/>
      <c r="AR646" s="163"/>
      <c r="AS646" s="163"/>
      <c r="AT646" s="163"/>
      <c r="AU646" s="163"/>
      <c r="AV646" s="163"/>
      <c r="AW646" s="163"/>
      <c r="AX646" s="163"/>
      <c r="AY646" s="163"/>
      <c r="AZ646" s="163"/>
      <c r="BA646" s="163"/>
      <c r="BB646" s="160"/>
      <c r="BC646" s="162"/>
    </row>
    <row r="647" spans="1:55" ht="50.25" customHeight="1">
      <c r="A647" s="288"/>
      <c r="B647" s="287"/>
      <c r="C647" s="287"/>
      <c r="D647" s="172" t="s">
        <v>2</v>
      </c>
      <c r="E647" s="163">
        <f t="shared" si="569"/>
        <v>0</v>
      </c>
      <c r="F647" s="163">
        <f t="shared" si="520"/>
        <v>0</v>
      </c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  <c r="AA647" s="163"/>
      <c r="AB647" s="163"/>
      <c r="AC647" s="163"/>
      <c r="AD647" s="163"/>
      <c r="AE647" s="163"/>
      <c r="AF647" s="163"/>
      <c r="AG647" s="163"/>
      <c r="AH647" s="163"/>
      <c r="AI647" s="163"/>
      <c r="AJ647" s="163"/>
      <c r="AK647" s="163"/>
      <c r="AL647" s="163"/>
      <c r="AM647" s="163"/>
      <c r="AN647" s="163"/>
      <c r="AO647" s="163"/>
      <c r="AP647" s="163"/>
      <c r="AQ647" s="163"/>
      <c r="AR647" s="163"/>
      <c r="AS647" s="163"/>
      <c r="AT647" s="163"/>
      <c r="AU647" s="163"/>
      <c r="AV647" s="163"/>
      <c r="AW647" s="163"/>
      <c r="AX647" s="163"/>
      <c r="AY647" s="163"/>
      <c r="AZ647" s="163"/>
      <c r="BA647" s="163"/>
      <c r="BB647" s="160"/>
      <c r="BC647" s="162"/>
    </row>
    <row r="648" spans="1:55" ht="22.5" customHeight="1">
      <c r="A648" s="288"/>
      <c r="B648" s="287"/>
      <c r="C648" s="287"/>
      <c r="D648" s="224" t="s">
        <v>268</v>
      </c>
      <c r="E648" s="163">
        <f>H648+K648+N648+Q648+T648+W648+Z648+AE648+AJ648+AO648+AT648+AY648</f>
        <v>363.16999999999996</v>
      </c>
      <c r="F648" s="163">
        <f t="shared" si="520"/>
        <v>363.16999999999996</v>
      </c>
      <c r="G648" s="163"/>
      <c r="H648" s="163"/>
      <c r="I648" s="163"/>
      <c r="J648" s="163"/>
      <c r="K648" s="163">
        <v>80.72</v>
      </c>
      <c r="L648" s="163">
        <v>80.72</v>
      </c>
      <c r="M648" s="163"/>
      <c r="N648" s="163"/>
      <c r="O648" s="163"/>
      <c r="P648" s="163"/>
      <c r="Q648" s="163">
        <v>121.06</v>
      </c>
      <c r="R648" s="163">
        <v>121.06</v>
      </c>
      <c r="S648" s="163"/>
      <c r="T648" s="163"/>
      <c r="U648" s="163"/>
      <c r="V648" s="163"/>
      <c r="W648" s="163"/>
      <c r="X648" s="163"/>
      <c r="Y648" s="163"/>
      <c r="Z648" s="163"/>
      <c r="AA648" s="163"/>
      <c r="AB648" s="163"/>
      <c r="AC648" s="163"/>
      <c r="AD648" s="163"/>
      <c r="AE648" s="163"/>
      <c r="AF648" s="163"/>
      <c r="AG648" s="163"/>
      <c r="AH648" s="163"/>
      <c r="AI648" s="163"/>
      <c r="AJ648" s="163">
        <v>161.38999999999999</v>
      </c>
      <c r="AK648" s="163">
        <v>161.38999999999999</v>
      </c>
      <c r="AL648" s="163"/>
      <c r="AM648" s="163"/>
      <c r="AN648" s="163"/>
      <c r="AO648" s="163"/>
      <c r="AP648" s="163"/>
      <c r="AQ648" s="163"/>
      <c r="AR648" s="163"/>
      <c r="AS648" s="163"/>
      <c r="AT648" s="163"/>
      <c r="AU648" s="163"/>
      <c r="AV648" s="163"/>
      <c r="AW648" s="163"/>
      <c r="AX648" s="163"/>
      <c r="AY648" s="163"/>
      <c r="AZ648" s="163"/>
      <c r="BA648" s="163"/>
      <c r="BB648" s="160"/>
      <c r="BC648" s="162"/>
    </row>
    <row r="649" spans="1:55" ht="82.5" customHeight="1">
      <c r="A649" s="288"/>
      <c r="B649" s="287"/>
      <c r="C649" s="287"/>
      <c r="D649" s="224" t="s">
        <v>274</v>
      </c>
      <c r="E649" s="163">
        <f t="shared" ref="E649:E654" si="582">H649+K649+N649+Q649+T649+W649+Z649+AE649+AJ649+AO649+AT649+AY649</f>
        <v>0</v>
      </c>
      <c r="F649" s="163">
        <f t="shared" si="520"/>
        <v>0</v>
      </c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  <c r="AA649" s="163"/>
      <c r="AB649" s="163"/>
      <c r="AC649" s="163"/>
      <c r="AD649" s="163"/>
      <c r="AE649" s="163"/>
      <c r="AF649" s="163"/>
      <c r="AG649" s="163"/>
      <c r="AH649" s="163"/>
      <c r="AI649" s="163"/>
      <c r="AJ649" s="163"/>
      <c r="AK649" s="163"/>
      <c r="AL649" s="163"/>
      <c r="AM649" s="163"/>
      <c r="AN649" s="163"/>
      <c r="AO649" s="163"/>
      <c r="AP649" s="163"/>
      <c r="AQ649" s="163"/>
      <c r="AR649" s="163"/>
      <c r="AS649" s="163"/>
      <c r="AT649" s="163"/>
      <c r="AU649" s="163"/>
      <c r="AV649" s="163"/>
      <c r="AW649" s="163"/>
      <c r="AX649" s="163"/>
      <c r="AY649" s="163"/>
      <c r="AZ649" s="163"/>
      <c r="BA649" s="163"/>
      <c r="BB649" s="160"/>
      <c r="BC649" s="162"/>
    </row>
    <row r="650" spans="1:55" ht="22.5" customHeight="1">
      <c r="A650" s="288"/>
      <c r="B650" s="287"/>
      <c r="C650" s="287"/>
      <c r="D650" s="224" t="s">
        <v>269</v>
      </c>
      <c r="E650" s="163">
        <f t="shared" si="582"/>
        <v>0</v>
      </c>
      <c r="F650" s="163">
        <f t="shared" si="520"/>
        <v>0</v>
      </c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  <c r="AA650" s="163"/>
      <c r="AB650" s="163"/>
      <c r="AC650" s="163"/>
      <c r="AD650" s="163"/>
      <c r="AE650" s="163"/>
      <c r="AF650" s="163"/>
      <c r="AG650" s="163"/>
      <c r="AH650" s="163"/>
      <c r="AI650" s="163"/>
      <c r="AJ650" s="163"/>
      <c r="AK650" s="163"/>
      <c r="AL650" s="163"/>
      <c r="AM650" s="163"/>
      <c r="AN650" s="163"/>
      <c r="AO650" s="163"/>
      <c r="AP650" s="163"/>
      <c r="AQ650" s="163"/>
      <c r="AR650" s="163"/>
      <c r="AS650" s="163"/>
      <c r="AT650" s="163"/>
      <c r="AU650" s="163"/>
      <c r="AV650" s="163"/>
      <c r="AW650" s="163"/>
      <c r="AX650" s="163"/>
      <c r="AY650" s="163"/>
      <c r="AZ650" s="163"/>
      <c r="BA650" s="163"/>
      <c r="BB650" s="160"/>
      <c r="BC650" s="162"/>
    </row>
    <row r="651" spans="1:55" ht="31.2">
      <c r="A651" s="288"/>
      <c r="B651" s="287"/>
      <c r="C651" s="287"/>
      <c r="D651" s="228" t="s">
        <v>43</v>
      </c>
      <c r="E651" s="163">
        <f t="shared" si="582"/>
        <v>0</v>
      </c>
      <c r="F651" s="163">
        <f t="shared" si="520"/>
        <v>0</v>
      </c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  <c r="AA651" s="163"/>
      <c r="AB651" s="163"/>
      <c r="AC651" s="163"/>
      <c r="AD651" s="163"/>
      <c r="AE651" s="163"/>
      <c r="AF651" s="163"/>
      <c r="AG651" s="163"/>
      <c r="AH651" s="163"/>
      <c r="AI651" s="163"/>
      <c r="AJ651" s="163"/>
      <c r="AK651" s="163"/>
      <c r="AL651" s="163"/>
      <c r="AM651" s="163"/>
      <c r="AN651" s="163"/>
      <c r="AO651" s="163"/>
      <c r="AP651" s="163"/>
      <c r="AQ651" s="163"/>
      <c r="AR651" s="163"/>
      <c r="AS651" s="163"/>
      <c r="AT651" s="163"/>
      <c r="AU651" s="163"/>
      <c r="AV651" s="163"/>
      <c r="AW651" s="163"/>
      <c r="AX651" s="163"/>
      <c r="AY651" s="163"/>
      <c r="AZ651" s="163"/>
      <c r="BA651" s="163"/>
      <c r="BB651" s="160"/>
      <c r="BC651" s="162"/>
    </row>
    <row r="652" spans="1:55" ht="22.5" customHeight="1">
      <c r="A652" s="288"/>
      <c r="B652" s="287" t="s">
        <v>312</v>
      </c>
      <c r="C652" s="287"/>
      <c r="D652" s="150" t="s">
        <v>41</v>
      </c>
      <c r="E652" s="163">
        <f t="shared" si="582"/>
        <v>43802.04</v>
      </c>
      <c r="F652" s="163">
        <f t="shared" si="520"/>
        <v>43802.04</v>
      </c>
      <c r="G652" s="163">
        <f t="shared" si="537"/>
        <v>100</v>
      </c>
      <c r="H652" s="163">
        <f>H653+H654+H655+H657+H658</f>
        <v>0</v>
      </c>
      <c r="I652" s="163">
        <f t="shared" ref="I652" si="583">I653+I654+I655+I657+I658</f>
        <v>0</v>
      </c>
      <c r="J652" s="163"/>
      <c r="K652" s="163">
        <f t="shared" ref="K652:L652" si="584">K653+K654+K655+K657+K658</f>
        <v>19531.34</v>
      </c>
      <c r="L652" s="163">
        <f t="shared" si="584"/>
        <v>19531.34</v>
      </c>
      <c r="M652" s="163"/>
      <c r="N652" s="163">
        <f t="shared" ref="N652:O652" si="585">N653+N654+N655+N657+N658</f>
        <v>0</v>
      </c>
      <c r="O652" s="163">
        <f t="shared" si="585"/>
        <v>0</v>
      </c>
      <c r="P652" s="163"/>
      <c r="Q652" s="163">
        <f t="shared" ref="Q652:R652" si="586">Q653+Q654+Q655+Q657+Q658</f>
        <v>2163.67</v>
      </c>
      <c r="R652" s="163">
        <f t="shared" si="586"/>
        <v>2163.67</v>
      </c>
      <c r="S652" s="163"/>
      <c r="T652" s="163">
        <f t="shared" ref="T652:U652" si="587">T653+T654+T655+T657+T658</f>
        <v>0</v>
      </c>
      <c r="U652" s="163">
        <f t="shared" si="587"/>
        <v>0</v>
      </c>
      <c r="V652" s="163"/>
      <c r="W652" s="163">
        <f t="shared" ref="W652:X652" si="588">W653+W654+W655+W657+W658</f>
        <v>3521.04</v>
      </c>
      <c r="X652" s="163">
        <f t="shared" si="588"/>
        <v>3521.04</v>
      </c>
      <c r="Y652" s="163"/>
      <c r="Z652" s="163">
        <f t="shared" ref="Z652:AC652" si="589">Z653+Z654+Z655+Z657+Z658</f>
        <v>0</v>
      </c>
      <c r="AA652" s="163">
        <f t="shared" si="589"/>
        <v>0</v>
      </c>
      <c r="AB652" s="163">
        <f t="shared" si="589"/>
        <v>0</v>
      </c>
      <c r="AC652" s="163">
        <f t="shared" si="589"/>
        <v>0</v>
      </c>
      <c r="AD652" s="163"/>
      <c r="AE652" s="163">
        <f t="shared" ref="AE652:AH652" si="590">AE653+AE654+AE655+AE657+AE658</f>
        <v>0</v>
      </c>
      <c r="AF652" s="163">
        <f t="shared" si="590"/>
        <v>0</v>
      </c>
      <c r="AG652" s="163">
        <f t="shared" si="590"/>
        <v>0</v>
      </c>
      <c r="AH652" s="163">
        <f t="shared" si="590"/>
        <v>0</v>
      </c>
      <c r="AI652" s="163"/>
      <c r="AJ652" s="163">
        <f t="shared" ref="AJ652:AM652" si="591">AJ653+AJ654+AJ655+AJ657+AJ658</f>
        <v>5865.99</v>
      </c>
      <c r="AK652" s="163">
        <f t="shared" si="591"/>
        <v>5865.99</v>
      </c>
      <c r="AL652" s="163">
        <f t="shared" si="591"/>
        <v>0</v>
      </c>
      <c r="AM652" s="163">
        <f t="shared" si="591"/>
        <v>0</v>
      </c>
      <c r="AN652" s="163"/>
      <c r="AO652" s="163">
        <f t="shared" ref="AO652:AR652" si="592">AO653+AO654+AO655+AO657+AO658</f>
        <v>12675.88</v>
      </c>
      <c r="AP652" s="163">
        <f t="shared" si="592"/>
        <v>12675.88</v>
      </c>
      <c r="AQ652" s="163">
        <f t="shared" si="592"/>
        <v>0</v>
      </c>
      <c r="AR652" s="163">
        <f t="shared" si="592"/>
        <v>0</v>
      </c>
      <c r="AS652" s="163"/>
      <c r="AT652" s="163">
        <f t="shared" ref="AT652:AW652" si="593">AT653+AT654+AT655+AT657+AT658</f>
        <v>0</v>
      </c>
      <c r="AU652" s="163">
        <f t="shared" si="593"/>
        <v>0</v>
      </c>
      <c r="AV652" s="163">
        <f t="shared" si="593"/>
        <v>0</v>
      </c>
      <c r="AW652" s="163">
        <f t="shared" si="593"/>
        <v>0</v>
      </c>
      <c r="AX652" s="163"/>
      <c r="AY652" s="163">
        <v>44.12</v>
      </c>
      <c r="AZ652" s="163">
        <v>44.12</v>
      </c>
      <c r="BA652" s="163"/>
      <c r="BB652" s="160"/>
      <c r="BC652" s="162"/>
    </row>
    <row r="653" spans="1:55" ht="32.25" customHeight="1">
      <c r="A653" s="288"/>
      <c r="B653" s="287"/>
      <c r="C653" s="287"/>
      <c r="D653" s="148" t="s">
        <v>37</v>
      </c>
      <c r="E653" s="163">
        <f t="shared" si="582"/>
        <v>0</v>
      </c>
      <c r="F653" s="163">
        <f t="shared" si="520"/>
        <v>0</v>
      </c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  <c r="AA653" s="163"/>
      <c r="AB653" s="163"/>
      <c r="AC653" s="163"/>
      <c r="AD653" s="163"/>
      <c r="AE653" s="163"/>
      <c r="AF653" s="163"/>
      <c r="AG653" s="163"/>
      <c r="AH653" s="163"/>
      <c r="AI653" s="163"/>
      <c r="AJ653" s="163"/>
      <c r="AK653" s="163"/>
      <c r="AL653" s="163"/>
      <c r="AM653" s="163"/>
      <c r="AN653" s="163"/>
      <c r="AO653" s="163"/>
      <c r="AP653" s="163"/>
      <c r="AQ653" s="163"/>
      <c r="AR653" s="163"/>
      <c r="AS653" s="163"/>
      <c r="AT653" s="163"/>
      <c r="AU653" s="163"/>
      <c r="AV653" s="163"/>
      <c r="AW653" s="163"/>
      <c r="AX653" s="163"/>
      <c r="AY653" s="163"/>
      <c r="AZ653" s="163"/>
      <c r="BA653" s="163"/>
      <c r="BB653" s="160"/>
      <c r="BC653" s="162"/>
    </row>
    <row r="654" spans="1:55" ht="50.25" customHeight="1">
      <c r="A654" s="288"/>
      <c r="B654" s="287"/>
      <c r="C654" s="287"/>
      <c r="D654" s="172" t="s">
        <v>2</v>
      </c>
      <c r="E654" s="163">
        <f t="shared" si="582"/>
        <v>0</v>
      </c>
      <c r="F654" s="163">
        <f t="shared" si="520"/>
        <v>0</v>
      </c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  <c r="AA654" s="163"/>
      <c r="AB654" s="163"/>
      <c r="AC654" s="163"/>
      <c r="AD654" s="163"/>
      <c r="AE654" s="163"/>
      <c r="AF654" s="163"/>
      <c r="AG654" s="163"/>
      <c r="AH654" s="163"/>
      <c r="AI654" s="163"/>
      <c r="AJ654" s="163"/>
      <c r="AK654" s="163"/>
      <c r="AL654" s="163"/>
      <c r="AM654" s="163"/>
      <c r="AN654" s="163"/>
      <c r="AO654" s="163"/>
      <c r="AP654" s="163"/>
      <c r="AQ654" s="163"/>
      <c r="AR654" s="163"/>
      <c r="AS654" s="163"/>
      <c r="AT654" s="163"/>
      <c r="AU654" s="163"/>
      <c r="AV654" s="163"/>
      <c r="AW654" s="163"/>
      <c r="AX654" s="163"/>
      <c r="AY654" s="163"/>
      <c r="AZ654" s="163"/>
      <c r="BA654" s="163"/>
      <c r="BB654" s="160"/>
      <c r="BC654" s="162"/>
    </row>
    <row r="655" spans="1:55" ht="22.5" customHeight="1">
      <c r="A655" s="288"/>
      <c r="B655" s="287"/>
      <c r="C655" s="287"/>
      <c r="D655" s="224" t="s">
        <v>268</v>
      </c>
      <c r="E655" s="163">
        <f>H655+K655+N655+Q655+T655+W655+Z655+AE655+AJ655+AO655+AT655+AY655</f>
        <v>43802.02</v>
      </c>
      <c r="F655" s="163">
        <f t="shared" si="520"/>
        <v>43802.02</v>
      </c>
      <c r="G655" s="163">
        <f t="shared" si="537"/>
        <v>100.00000000000001</v>
      </c>
      <c r="H655" s="163"/>
      <c r="I655" s="163"/>
      <c r="J655" s="163"/>
      <c r="K655" s="163">
        <v>19531.34</v>
      </c>
      <c r="L655" s="163">
        <v>19531.34</v>
      </c>
      <c r="M655" s="163"/>
      <c r="N655" s="163"/>
      <c r="O655" s="163"/>
      <c r="P655" s="163"/>
      <c r="Q655" s="163">
        <v>2163.67</v>
      </c>
      <c r="R655" s="163">
        <v>2163.67</v>
      </c>
      <c r="S655" s="163"/>
      <c r="T655" s="163"/>
      <c r="U655" s="163"/>
      <c r="V655" s="163"/>
      <c r="W655" s="163">
        <v>3521.04</v>
      </c>
      <c r="X655" s="163">
        <v>3521.04</v>
      </c>
      <c r="Y655" s="163"/>
      <c r="Z655" s="163"/>
      <c r="AA655" s="163"/>
      <c r="AB655" s="163"/>
      <c r="AC655" s="163"/>
      <c r="AD655" s="163"/>
      <c r="AE655" s="163"/>
      <c r="AF655" s="163"/>
      <c r="AG655" s="163"/>
      <c r="AH655" s="163"/>
      <c r="AI655" s="163"/>
      <c r="AJ655" s="163">
        <v>5865.99</v>
      </c>
      <c r="AK655" s="163">
        <v>5865.99</v>
      </c>
      <c r="AL655" s="163"/>
      <c r="AM655" s="163"/>
      <c r="AN655" s="163"/>
      <c r="AO655" s="163">
        <v>12675.88</v>
      </c>
      <c r="AP655" s="163">
        <v>12675.88</v>
      </c>
      <c r="AQ655" s="163"/>
      <c r="AR655" s="163"/>
      <c r="AS655" s="163"/>
      <c r="AT655" s="163"/>
      <c r="AU655" s="163"/>
      <c r="AV655" s="163"/>
      <c r="AW655" s="163"/>
      <c r="AX655" s="163"/>
      <c r="AY655" s="163">
        <v>44.1</v>
      </c>
      <c r="AZ655" s="163">
        <v>44.1</v>
      </c>
      <c r="BA655" s="163"/>
      <c r="BB655" s="160"/>
      <c r="BC655" s="162"/>
    </row>
    <row r="656" spans="1:55" ht="82.5" customHeight="1">
      <c r="A656" s="288"/>
      <c r="B656" s="287"/>
      <c r="C656" s="287"/>
      <c r="D656" s="224" t="s">
        <v>274</v>
      </c>
      <c r="E656" s="163">
        <f t="shared" ref="E656:E661" si="594">H656+K656+N656+Q656+T656+W656+Z656+AE656+AJ656+AO656+AT656+AY656</f>
        <v>0</v>
      </c>
      <c r="F656" s="163">
        <f t="shared" si="520"/>
        <v>0</v>
      </c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  <c r="AA656" s="163"/>
      <c r="AB656" s="163"/>
      <c r="AC656" s="163"/>
      <c r="AD656" s="163"/>
      <c r="AE656" s="163"/>
      <c r="AF656" s="163"/>
      <c r="AG656" s="163"/>
      <c r="AH656" s="163"/>
      <c r="AI656" s="163"/>
      <c r="AJ656" s="163"/>
      <c r="AK656" s="163"/>
      <c r="AL656" s="163"/>
      <c r="AM656" s="163"/>
      <c r="AN656" s="163"/>
      <c r="AO656" s="163"/>
      <c r="AP656" s="163"/>
      <c r="AQ656" s="163"/>
      <c r="AR656" s="163"/>
      <c r="AS656" s="163"/>
      <c r="AT656" s="163"/>
      <c r="AU656" s="163"/>
      <c r="AV656" s="163"/>
      <c r="AW656" s="163"/>
      <c r="AX656" s="163"/>
      <c r="AY656" s="163"/>
      <c r="AZ656" s="163"/>
      <c r="BA656" s="163"/>
      <c r="BB656" s="160"/>
      <c r="BC656" s="162"/>
    </row>
    <row r="657" spans="1:55" ht="22.5" customHeight="1">
      <c r="A657" s="288"/>
      <c r="B657" s="287"/>
      <c r="C657" s="287"/>
      <c r="D657" s="224" t="s">
        <v>269</v>
      </c>
      <c r="E657" s="163">
        <f t="shared" si="594"/>
        <v>0</v>
      </c>
      <c r="F657" s="163">
        <f t="shared" si="520"/>
        <v>0</v>
      </c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  <c r="AA657" s="163"/>
      <c r="AB657" s="163"/>
      <c r="AC657" s="163"/>
      <c r="AD657" s="163"/>
      <c r="AE657" s="163"/>
      <c r="AF657" s="163"/>
      <c r="AG657" s="163"/>
      <c r="AH657" s="163"/>
      <c r="AI657" s="163"/>
      <c r="AJ657" s="163"/>
      <c r="AK657" s="163"/>
      <c r="AL657" s="163"/>
      <c r="AM657" s="163"/>
      <c r="AN657" s="163"/>
      <c r="AO657" s="163"/>
      <c r="AP657" s="163"/>
      <c r="AQ657" s="163"/>
      <c r="AR657" s="163"/>
      <c r="AS657" s="163"/>
      <c r="AT657" s="163"/>
      <c r="AU657" s="163"/>
      <c r="AV657" s="163"/>
      <c r="AW657" s="163"/>
      <c r="AX657" s="163"/>
      <c r="AY657" s="163"/>
      <c r="AZ657" s="163"/>
      <c r="BA657" s="163"/>
      <c r="BB657" s="160"/>
      <c r="BC657" s="162"/>
    </row>
    <row r="658" spans="1:55" ht="31.2">
      <c r="A658" s="288"/>
      <c r="B658" s="287"/>
      <c r="C658" s="287"/>
      <c r="D658" s="228" t="s">
        <v>43</v>
      </c>
      <c r="E658" s="163">
        <f t="shared" si="594"/>
        <v>0</v>
      </c>
      <c r="F658" s="163">
        <f t="shared" si="520"/>
        <v>0</v>
      </c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  <c r="AA658" s="163"/>
      <c r="AB658" s="163"/>
      <c r="AC658" s="163"/>
      <c r="AD658" s="163"/>
      <c r="AE658" s="163"/>
      <c r="AF658" s="163"/>
      <c r="AG658" s="163"/>
      <c r="AH658" s="163"/>
      <c r="AI658" s="163"/>
      <c r="AJ658" s="163"/>
      <c r="AK658" s="163"/>
      <c r="AL658" s="163"/>
      <c r="AM658" s="163"/>
      <c r="AN658" s="163"/>
      <c r="AO658" s="163"/>
      <c r="AP658" s="163"/>
      <c r="AQ658" s="163"/>
      <c r="AR658" s="163"/>
      <c r="AS658" s="163"/>
      <c r="AT658" s="163"/>
      <c r="AU658" s="163"/>
      <c r="AV658" s="163"/>
      <c r="AW658" s="163"/>
      <c r="AX658" s="163"/>
      <c r="AY658" s="163"/>
      <c r="AZ658" s="163"/>
      <c r="BA658" s="163"/>
      <c r="BB658" s="160"/>
      <c r="BC658" s="162"/>
    </row>
    <row r="659" spans="1:55" ht="22.5" customHeight="1">
      <c r="A659" s="288"/>
      <c r="B659" s="287" t="s">
        <v>313</v>
      </c>
      <c r="C659" s="287"/>
      <c r="D659" s="150" t="s">
        <v>41</v>
      </c>
      <c r="E659" s="163">
        <f t="shared" si="594"/>
        <v>13341.070000000002</v>
      </c>
      <c r="F659" s="163">
        <f t="shared" si="520"/>
        <v>13341.070000000002</v>
      </c>
      <c r="G659" s="163">
        <f t="shared" si="537"/>
        <v>100</v>
      </c>
      <c r="H659" s="163">
        <f>H660+H661+H662+H664+H665</f>
        <v>0</v>
      </c>
      <c r="I659" s="163">
        <f t="shared" ref="I659" si="595">I660+I661+I662+I664+I665</f>
        <v>0</v>
      </c>
      <c r="J659" s="163"/>
      <c r="K659" s="163">
        <f t="shared" ref="K659:L659" si="596">K660+K661+K662+K664+K665</f>
        <v>4663.59</v>
      </c>
      <c r="L659" s="163">
        <f t="shared" si="596"/>
        <v>4663.59</v>
      </c>
      <c r="M659" s="163"/>
      <c r="N659" s="163">
        <f t="shared" ref="N659:O659" si="597">N660+N661+N662+N664+N665</f>
        <v>0</v>
      </c>
      <c r="O659" s="163">
        <f t="shared" si="597"/>
        <v>0</v>
      </c>
      <c r="P659" s="163"/>
      <c r="Q659" s="163">
        <f t="shared" ref="Q659:R659" si="598">Q660+Q661+Q662+Q664+Q665</f>
        <v>2359.38</v>
      </c>
      <c r="R659" s="163">
        <f t="shared" si="598"/>
        <v>2359.38</v>
      </c>
      <c r="S659" s="163"/>
      <c r="T659" s="163">
        <f t="shared" ref="T659:U659" si="599">T660+T661+T662+T664+T665</f>
        <v>0</v>
      </c>
      <c r="U659" s="163">
        <f t="shared" si="599"/>
        <v>0</v>
      </c>
      <c r="V659" s="163"/>
      <c r="W659" s="163">
        <f t="shared" ref="W659:X659" si="600">W660+W661+W662+W664+W665</f>
        <v>198.81</v>
      </c>
      <c r="X659" s="163">
        <f t="shared" si="600"/>
        <v>198.81</v>
      </c>
      <c r="Y659" s="163"/>
      <c r="Z659" s="163">
        <f t="shared" ref="Z659:AC659" si="601">Z660+Z661+Z662+Z664+Z665</f>
        <v>0</v>
      </c>
      <c r="AA659" s="163">
        <f t="shared" si="601"/>
        <v>0</v>
      </c>
      <c r="AB659" s="163">
        <f t="shared" si="601"/>
        <v>0</v>
      </c>
      <c r="AC659" s="163">
        <f t="shared" si="601"/>
        <v>0</v>
      </c>
      <c r="AD659" s="163"/>
      <c r="AE659" s="163">
        <f t="shared" ref="AE659:AH659" si="602">AE660+AE661+AE662+AE664+AE665</f>
        <v>0</v>
      </c>
      <c r="AF659" s="163">
        <f t="shared" si="602"/>
        <v>0</v>
      </c>
      <c r="AG659" s="163">
        <f t="shared" si="602"/>
        <v>0</v>
      </c>
      <c r="AH659" s="163">
        <f t="shared" si="602"/>
        <v>0</v>
      </c>
      <c r="AI659" s="163"/>
      <c r="AJ659" s="163">
        <f t="shared" ref="AJ659:AM659" si="603">AJ660+AJ661+AJ662+AJ664+AJ665</f>
        <v>1661.01</v>
      </c>
      <c r="AK659" s="163">
        <f t="shared" si="603"/>
        <v>1661.01</v>
      </c>
      <c r="AL659" s="163">
        <f t="shared" si="603"/>
        <v>0</v>
      </c>
      <c r="AM659" s="163">
        <f t="shared" si="603"/>
        <v>0</v>
      </c>
      <c r="AN659" s="163"/>
      <c r="AO659" s="163">
        <f t="shared" ref="AO659:AR659" si="604">AO660+AO661+AO662+AO664+AO665</f>
        <v>1801.04</v>
      </c>
      <c r="AP659" s="163">
        <f t="shared" si="604"/>
        <v>1801.04</v>
      </c>
      <c r="AQ659" s="163">
        <f t="shared" si="604"/>
        <v>0</v>
      </c>
      <c r="AR659" s="163">
        <f t="shared" si="604"/>
        <v>0</v>
      </c>
      <c r="AS659" s="163"/>
      <c r="AT659" s="163">
        <f t="shared" ref="AT659:AW659" si="605">AT660+AT661+AT662+AT664+AT665</f>
        <v>0</v>
      </c>
      <c r="AU659" s="163">
        <f t="shared" si="605"/>
        <v>0</v>
      </c>
      <c r="AV659" s="163">
        <f t="shared" si="605"/>
        <v>0</v>
      </c>
      <c r="AW659" s="163">
        <f t="shared" si="605"/>
        <v>0</v>
      </c>
      <c r="AX659" s="163"/>
      <c r="AY659" s="163">
        <f t="shared" ref="AY659:AZ659" si="606">AY660+AY661+AY662+AY664+AY665</f>
        <v>2657.24</v>
      </c>
      <c r="AZ659" s="163">
        <f t="shared" si="606"/>
        <v>2657.24</v>
      </c>
      <c r="BA659" s="163"/>
      <c r="BB659" s="160"/>
      <c r="BC659" s="162"/>
    </row>
    <row r="660" spans="1:55" ht="32.25" customHeight="1">
      <c r="A660" s="288"/>
      <c r="B660" s="287"/>
      <c r="C660" s="287"/>
      <c r="D660" s="148" t="s">
        <v>37</v>
      </c>
      <c r="E660" s="163">
        <f t="shared" si="594"/>
        <v>0</v>
      </c>
      <c r="F660" s="163">
        <f t="shared" si="520"/>
        <v>0</v>
      </c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  <c r="AA660" s="163"/>
      <c r="AB660" s="163"/>
      <c r="AC660" s="163"/>
      <c r="AD660" s="163"/>
      <c r="AE660" s="163"/>
      <c r="AF660" s="163"/>
      <c r="AG660" s="163"/>
      <c r="AH660" s="163"/>
      <c r="AI660" s="163"/>
      <c r="AJ660" s="163"/>
      <c r="AK660" s="163"/>
      <c r="AL660" s="163"/>
      <c r="AM660" s="163"/>
      <c r="AN660" s="163"/>
      <c r="AO660" s="163"/>
      <c r="AP660" s="163"/>
      <c r="AQ660" s="163"/>
      <c r="AR660" s="163"/>
      <c r="AS660" s="163"/>
      <c r="AT660" s="163"/>
      <c r="AU660" s="163"/>
      <c r="AV660" s="163"/>
      <c r="AW660" s="163"/>
      <c r="AX660" s="163"/>
      <c r="AY660" s="163"/>
      <c r="AZ660" s="163"/>
      <c r="BA660" s="163"/>
      <c r="BB660" s="160"/>
      <c r="BC660" s="162"/>
    </row>
    <row r="661" spans="1:55" ht="50.25" customHeight="1">
      <c r="A661" s="288"/>
      <c r="B661" s="287"/>
      <c r="C661" s="287"/>
      <c r="D661" s="172" t="s">
        <v>2</v>
      </c>
      <c r="E661" s="163">
        <f t="shared" si="594"/>
        <v>0</v>
      </c>
      <c r="F661" s="163">
        <f t="shared" si="520"/>
        <v>0</v>
      </c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  <c r="AA661" s="163"/>
      <c r="AB661" s="163"/>
      <c r="AC661" s="163"/>
      <c r="AD661" s="163"/>
      <c r="AE661" s="163"/>
      <c r="AF661" s="163"/>
      <c r="AG661" s="163"/>
      <c r="AH661" s="163"/>
      <c r="AI661" s="163"/>
      <c r="AJ661" s="163"/>
      <c r="AK661" s="163"/>
      <c r="AL661" s="163"/>
      <c r="AM661" s="163"/>
      <c r="AN661" s="163"/>
      <c r="AO661" s="163"/>
      <c r="AP661" s="163"/>
      <c r="AQ661" s="163"/>
      <c r="AR661" s="163"/>
      <c r="AS661" s="163"/>
      <c r="AT661" s="163"/>
      <c r="AU661" s="163"/>
      <c r="AV661" s="163"/>
      <c r="AW661" s="163"/>
      <c r="AX661" s="163"/>
      <c r="AY661" s="163"/>
      <c r="AZ661" s="163"/>
      <c r="BA661" s="163"/>
      <c r="BB661" s="160"/>
      <c r="BC661" s="162"/>
    </row>
    <row r="662" spans="1:55" ht="22.5" customHeight="1">
      <c r="A662" s="288"/>
      <c r="B662" s="287"/>
      <c r="C662" s="287"/>
      <c r="D662" s="224" t="s">
        <v>268</v>
      </c>
      <c r="E662" s="163">
        <f>H662+K662+N662+Q662+T662+W662+Z662+AE662+AJ662+AO662+AT662+AY662</f>
        <v>13341.070000000002</v>
      </c>
      <c r="F662" s="163">
        <f t="shared" si="520"/>
        <v>13341.070000000002</v>
      </c>
      <c r="G662" s="163">
        <f t="shared" si="537"/>
        <v>100</v>
      </c>
      <c r="H662" s="163"/>
      <c r="I662" s="163"/>
      <c r="J662" s="163"/>
      <c r="K662" s="163">
        <v>4663.59</v>
      </c>
      <c r="L662" s="163">
        <v>4663.59</v>
      </c>
      <c r="M662" s="163"/>
      <c r="N662" s="163"/>
      <c r="O662" s="163"/>
      <c r="P662" s="163"/>
      <c r="Q662" s="163">
        <v>2359.38</v>
      </c>
      <c r="R662" s="163">
        <v>2359.38</v>
      </c>
      <c r="S662" s="163"/>
      <c r="T662" s="163"/>
      <c r="U662" s="163"/>
      <c r="V662" s="163"/>
      <c r="W662" s="163">
        <v>198.81</v>
      </c>
      <c r="X662" s="163">
        <v>198.81</v>
      </c>
      <c r="Y662" s="163"/>
      <c r="Z662" s="163"/>
      <c r="AA662" s="163"/>
      <c r="AB662" s="163"/>
      <c r="AC662" s="163"/>
      <c r="AD662" s="163"/>
      <c r="AE662" s="163"/>
      <c r="AF662" s="163"/>
      <c r="AG662" s="163"/>
      <c r="AH662" s="163"/>
      <c r="AI662" s="163"/>
      <c r="AJ662" s="163">
        <v>1661.01</v>
      </c>
      <c r="AK662" s="163">
        <v>1661.01</v>
      </c>
      <c r="AL662" s="163"/>
      <c r="AM662" s="163"/>
      <c r="AN662" s="163"/>
      <c r="AO662" s="163">
        <v>1801.04</v>
      </c>
      <c r="AP662" s="163">
        <v>1801.04</v>
      </c>
      <c r="AQ662" s="163"/>
      <c r="AR662" s="163"/>
      <c r="AS662" s="163"/>
      <c r="AT662" s="163"/>
      <c r="AU662" s="163"/>
      <c r="AV662" s="163"/>
      <c r="AW662" s="163"/>
      <c r="AX662" s="163"/>
      <c r="AY662" s="163">
        <v>2657.24</v>
      </c>
      <c r="AZ662" s="163">
        <v>2657.24</v>
      </c>
      <c r="BA662" s="163"/>
      <c r="BB662" s="160"/>
      <c r="BC662" s="162"/>
    </row>
    <row r="663" spans="1:55" ht="82.5" customHeight="1">
      <c r="A663" s="288"/>
      <c r="B663" s="287"/>
      <c r="C663" s="287"/>
      <c r="D663" s="224" t="s">
        <v>274</v>
      </c>
      <c r="E663" s="163">
        <f t="shared" ref="E663:E668" si="607">H663+K663+N663+Q663+T663+W663+Z663+AE663+AJ663+AO663+AT663+AY663</f>
        <v>0</v>
      </c>
      <c r="F663" s="163">
        <f t="shared" si="520"/>
        <v>0</v>
      </c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  <c r="AA663" s="163"/>
      <c r="AB663" s="163"/>
      <c r="AC663" s="163"/>
      <c r="AD663" s="163"/>
      <c r="AE663" s="163"/>
      <c r="AF663" s="163"/>
      <c r="AG663" s="163"/>
      <c r="AH663" s="163"/>
      <c r="AI663" s="163"/>
      <c r="AJ663" s="163"/>
      <c r="AK663" s="163"/>
      <c r="AL663" s="163"/>
      <c r="AM663" s="163"/>
      <c r="AN663" s="163"/>
      <c r="AO663" s="163"/>
      <c r="AP663" s="163"/>
      <c r="AQ663" s="163"/>
      <c r="AR663" s="163"/>
      <c r="AS663" s="163"/>
      <c r="AT663" s="163"/>
      <c r="AU663" s="163"/>
      <c r="AV663" s="163"/>
      <c r="AW663" s="163"/>
      <c r="AX663" s="163"/>
      <c r="AY663" s="163"/>
      <c r="AZ663" s="163"/>
      <c r="BA663" s="163"/>
      <c r="BB663" s="160"/>
      <c r="BC663" s="162"/>
    </row>
    <row r="664" spans="1:55" ht="22.5" customHeight="1">
      <c r="A664" s="288"/>
      <c r="B664" s="287"/>
      <c r="C664" s="287"/>
      <c r="D664" s="224" t="s">
        <v>269</v>
      </c>
      <c r="E664" s="163">
        <f t="shared" si="607"/>
        <v>0</v>
      </c>
      <c r="F664" s="163">
        <f t="shared" si="520"/>
        <v>0</v>
      </c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  <c r="AA664" s="163"/>
      <c r="AB664" s="163"/>
      <c r="AC664" s="163"/>
      <c r="AD664" s="163"/>
      <c r="AE664" s="163"/>
      <c r="AF664" s="163"/>
      <c r="AG664" s="163"/>
      <c r="AH664" s="163"/>
      <c r="AI664" s="163"/>
      <c r="AJ664" s="163"/>
      <c r="AK664" s="163"/>
      <c r="AL664" s="163"/>
      <c r="AM664" s="163"/>
      <c r="AN664" s="163"/>
      <c r="AO664" s="163"/>
      <c r="AP664" s="163"/>
      <c r="AQ664" s="163"/>
      <c r="AR664" s="163"/>
      <c r="AS664" s="163"/>
      <c r="AT664" s="163"/>
      <c r="AU664" s="163"/>
      <c r="AV664" s="163"/>
      <c r="AW664" s="163"/>
      <c r="AX664" s="163"/>
      <c r="AY664" s="163"/>
      <c r="AZ664" s="163"/>
      <c r="BA664" s="163"/>
      <c r="BB664" s="160"/>
      <c r="BC664" s="162"/>
    </row>
    <row r="665" spans="1:55" ht="31.2">
      <c r="A665" s="288"/>
      <c r="B665" s="287"/>
      <c r="C665" s="287"/>
      <c r="D665" s="228" t="s">
        <v>43</v>
      </c>
      <c r="E665" s="163">
        <f t="shared" si="607"/>
        <v>0</v>
      </c>
      <c r="F665" s="163">
        <f t="shared" si="520"/>
        <v>0</v>
      </c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  <c r="AA665" s="163"/>
      <c r="AB665" s="163"/>
      <c r="AC665" s="163"/>
      <c r="AD665" s="163"/>
      <c r="AE665" s="163"/>
      <c r="AF665" s="163"/>
      <c r="AG665" s="163"/>
      <c r="AH665" s="163"/>
      <c r="AI665" s="163"/>
      <c r="AJ665" s="163"/>
      <c r="AK665" s="163"/>
      <c r="AL665" s="163"/>
      <c r="AM665" s="163"/>
      <c r="AN665" s="163"/>
      <c r="AO665" s="163"/>
      <c r="AP665" s="163"/>
      <c r="AQ665" s="163"/>
      <c r="AR665" s="163"/>
      <c r="AS665" s="163"/>
      <c r="AT665" s="163"/>
      <c r="AU665" s="163"/>
      <c r="AV665" s="163"/>
      <c r="AW665" s="163"/>
      <c r="AX665" s="163"/>
      <c r="AY665" s="163"/>
      <c r="AZ665" s="163"/>
      <c r="BA665" s="163"/>
      <c r="BB665" s="160"/>
      <c r="BC665" s="162"/>
    </row>
    <row r="666" spans="1:55" ht="22.5" customHeight="1">
      <c r="A666" s="288"/>
      <c r="B666" s="287" t="s">
        <v>314</v>
      </c>
      <c r="C666" s="287"/>
      <c r="D666" s="150" t="s">
        <v>41</v>
      </c>
      <c r="E666" s="163">
        <f t="shared" si="607"/>
        <v>17011.86</v>
      </c>
      <c r="F666" s="163">
        <f t="shared" si="520"/>
        <v>17011.86</v>
      </c>
      <c r="G666" s="163">
        <f t="shared" si="537"/>
        <v>100</v>
      </c>
      <c r="H666" s="163">
        <f>H667+H668+H669+H671+H672</f>
        <v>0</v>
      </c>
      <c r="I666" s="163">
        <f t="shared" ref="I666" si="608">I667+I668+I669+I671+I672</f>
        <v>0</v>
      </c>
      <c r="J666" s="163"/>
      <c r="K666" s="163">
        <f t="shared" ref="K666:L666" si="609">K667+K668+K669+K671+K672</f>
        <v>15137.59</v>
      </c>
      <c r="L666" s="163">
        <f t="shared" si="609"/>
        <v>15137.59</v>
      </c>
      <c r="M666" s="163"/>
      <c r="N666" s="163">
        <f t="shared" ref="N666:O666" si="610">N667+N668+N669+N671+N672</f>
        <v>0</v>
      </c>
      <c r="O666" s="163">
        <f t="shared" si="610"/>
        <v>0</v>
      </c>
      <c r="P666" s="163"/>
      <c r="Q666" s="163">
        <f t="shared" ref="Q666:R666" si="611">Q667+Q668+Q669+Q671+Q672</f>
        <v>535.52</v>
      </c>
      <c r="R666" s="163">
        <f t="shared" si="611"/>
        <v>535.52</v>
      </c>
      <c r="S666" s="163"/>
      <c r="T666" s="163">
        <f t="shared" ref="T666:U666" si="612">T667+T668+T669+T671+T672</f>
        <v>0</v>
      </c>
      <c r="U666" s="163">
        <f t="shared" si="612"/>
        <v>0</v>
      </c>
      <c r="V666" s="163"/>
      <c r="W666" s="163">
        <f t="shared" ref="W666:X666" si="613">W667+W668+W669+W671+W672</f>
        <v>267.74</v>
      </c>
      <c r="X666" s="163">
        <f t="shared" si="613"/>
        <v>267.74</v>
      </c>
      <c r="Y666" s="163"/>
      <c r="Z666" s="163">
        <f t="shared" ref="Z666:AC666" si="614">Z667+Z668+Z669+Z671+Z672</f>
        <v>0</v>
      </c>
      <c r="AA666" s="163">
        <f t="shared" si="614"/>
        <v>0</v>
      </c>
      <c r="AB666" s="163">
        <f t="shared" si="614"/>
        <v>0</v>
      </c>
      <c r="AC666" s="163">
        <f t="shared" si="614"/>
        <v>0</v>
      </c>
      <c r="AD666" s="163"/>
      <c r="AE666" s="163">
        <f t="shared" ref="AE666:AH666" si="615">AE667+AE668+AE669+AE671+AE672</f>
        <v>0</v>
      </c>
      <c r="AF666" s="163">
        <f t="shared" si="615"/>
        <v>0</v>
      </c>
      <c r="AG666" s="163">
        <f t="shared" si="615"/>
        <v>0</v>
      </c>
      <c r="AH666" s="163">
        <f t="shared" si="615"/>
        <v>0</v>
      </c>
      <c r="AI666" s="163"/>
      <c r="AJ666" s="163">
        <f t="shared" ref="AJ666:AM666" si="616">AJ667+AJ668+AJ669+AJ671+AJ672</f>
        <v>1071.01</v>
      </c>
      <c r="AK666" s="163">
        <f t="shared" si="616"/>
        <v>1071.01</v>
      </c>
      <c r="AL666" s="163">
        <f t="shared" si="616"/>
        <v>0</v>
      </c>
      <c r="AM666" s="163">
        <f t="shared" si="616"/>
        <v>0</v>
      </c>
      <c r="AN666" s="163"/>
      <c r="AO666" s="163">
        <f t="shared" ref="AO666:AR666" si="617">AO667+AO668+AO669+AO671+AO672</f>
        <v>0</v>
      </c>
      <c r="AP666" s="163">
        <f t="shared" si="617"/>
        <v>0</v>
      </c>
      <c r="AQ666" s="163">
        <f t="shared" si="617"/>
        <v>0</v>
      </c>
      <c r="AR666" s="163">
        <f t="shared" si="617"/>
        <v>0</v>
      </c>
      <c r="AS666" s="163"/>
      <c r="AT666" s="163">
        <f t="shared" ref="AT666:AW666" si="618">AT667+AT668+AT669+AT671+AT672</f>
        <v>0</v>
      </c>
      <c r="AU666" s="163">
        <f t="shared" si="618"/>
        <v>0</v>
      </c>
      <c r="AV666" s="163">
        <f t="shared" si="618"/>
        <v>0</v>
      </c>
      <c r="AW666" s="163">
        <f t="shared" si="618"/>
        <v>0</v>
      </c>
      <c r="AX666" s="163"/>
      <c r="AY666" s="163">
        <f t="shared" ref="AY666:AZ666" si="619">AY667+AY668+AY669+AY671+AY672</f>
        <v>0</v>
      </c>
      <c r="AZ666" s="163">
        <f t="shared" si="619"/>
        <v>0</v>
      </c>
      <c r="BA666" s="163"/>
      <c r="BB666" s="160"/>
      <c r="BC666" s="162"/>
    </row>
    <row r="667" spans="1:55" ht="32.25" customHeight="1">
      <c r="A667" s="288"/>
      <c r="B667" s="287"/>
      <c r="C667" s="287"/>
      <c r="D667" s="148" t="s">
        <v>37</v>
      </c>
      <c r="E667" s="163">
        <f t="shared" si="607"/>
        <v>0</v>
      </c>
      <c r="F667" s="163">
        <f t="shared" si="520"/>
        <v>0</v>
      </c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  <c r="AA667" s="163"/>
      <c r="AB667" s="163"/>
      <c r="AC667" s="163"/>
      <c r="AD667" s="163"/>
      <c r="AE667" s="163"/>
      <c r="AF667" s="163"/>
      <c r="AG667" s="163"/>
      <c r="AH667" s="163"/>
      <c r="AI667" s="163"/>
      <c r="AJ667" s="163"/>
      <c r="AK667" s="163"/>
      <c r="AL667" s="163"/>
      <c r="AM667" s="163"/>
      <c r="AN667" s="163"/>
      <c r="AO667" s="163"/>
      <c r="AP667" s="163"/>
      <c r="AQ667" s="163"/>
      <c r="AR667" s="163"/>
      <c r="AS667" s="163"/>
      <c r="AT667" s="163"/>
      <c r="AU667" s="163"/>
      <c r="AV667" s="163"/>
      <c r="AW667" s="163"/>
      <c r="AX667" s="163"/>
      <c r="AY667" s="163"/>
      <c r="AZ667" s="163"/>
      <c r="BA667" s="163"/>
      <c r="BB667" s="160"/>
      <c r="BC667" s="162"/>
    </row>
    <row r="668" spans="1:55" ht="50.25" customHeight="1">
      <c r="A668" s="288"/>
      <c r="B668" s="287"/>
      <c r="C668" s="287"/>
      <c r="D668" s="172" t="s">
        <v>2</v>
      </c>
      <c r="E668" s="163">
        <f t="shared" si="607"/>
        <v>0</v>
      </c>
      <c r="F668" s="163">
        <f t="shared" si="520"/>
        <v>0</v>
      </c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  <c r="AA668" s="163"/>
      <c r="AB668" s="163"/>
      <c r="AC668" s="163"/>
      <c r="AD668" s="163"/>
      <c r="AE668" s="163"/>
      <c r="AF668" s="163"/>
      <c r="AG668" s="163"/>
      <c r="AH668" s="163"/>
      <c r="AI668" s="163"/>
      <c r="AJ668" s="163"/>
      <c r="AK668" s="163"/>
      <c r="AL668" s="163"/>
      <c r="AM668" s="163"/>
      <c r="AN668" s="163"/>
      <c r="AO668" s="163"/>
      <c r="AP668" s="163"/>
      <c r="AQ668" s="163"/>
      <c r="AR668" s="163"/>
      <c r="AS668" s="163"/>
      <c r="AT668" s="163"/>
      <c r="AU668" s="163"/>
      <c r="AV668" s="163"/>
      <c r="AW668" s="163"/>
      <c r="AX668" s="163"/>
      <c r="AY668" s="163"/>
      <c r="AZ668" s="163"/>
      <c r="BA668" s="163"/>
      <c r="BB668" s="160"/>
      <c r="BC668" s="162"/>
    </row>
    <row r="669" spans="1:55" ht="22.5" customHeight="1">
      <c r="A669" s="288"/>
      <c r="B669" s="287"/>
      <c r="C669" s="287"/>
      <c r="D669" s="224" t="s">
        <v>268</v>
      </c>
      <c r="E669" s="163">
        <f>H669+K669+N669+Q669+T669+W669+Z669+AE669+AJ669+AO669+AT669+AY669</f>
        <v>17011.86</v>
      </c>
      <c r="F669" s="163">
        <f t="shared" si="520"/>
        <v>17011.86</v>
      </c>
      <c r="G669" s="163">
        <f t="shared" si="537"/>
        <v>100</v>
      </c>
      <c r="H669" s="163"/>
      <c r="I669" s="163"/>
      <c r="J669" s="163"/>
      <c r="K669" s="163">
        <v>15137.59</v>
      </c>
      <c r="L669" s="163">
        <v>15137.59</v>
      </c>
      <c r="M669" s="163"/>
      <c r="N669" s="163"/>
      <c r="O669" s="163"/>
      <c r="P669" s="163"/>
      <c r="Q669" s="163">
        <v>535.52</v>
      </c>
      <c r="R669" s="163">
        <v>535.52</v>
      </c>
      <c r="S669" s="163"/>
      <c r="T669" s="163"/>
      <c r="U669" s="163"/>
      <c r="V669" s="163"/>
      <c r="W669" s="163">
        <v>267.74</v>
      </c>
      <c r="X669" s="163">
        <v>267.74</v>
      </c>
      <c r="Y669" s="163"/>
      <c r="Z669" s="163"/>
      <c r="AA669" s="163"/>
      <c r="AB669" s="163"/>
      <c r="AC669" s="163"/>
      <c r="AD669" s="163"/>
      <c r="AE669" s="163"/>
      <c r="AF669" s="163"/>
      <c r="AG669" s="163"/>
      <c r="AH669" s="163"/>
      <c r="AI669" s="163"/>
      <c r="AJ669" s="163">
        <v>1071.01</v>
      </c>
      <c r="AK669" s="163">
        <v>1071.01</v>
      </c>
      <c r="AL669" s="163"/>
      <c r="AM669" s="163"/>
      <c r="AN669" s="163"/>
      <c r="AO669" s="163"/>
      <c r="AP669" s="163"/>
      <c r="AQ669" s="163"/>
      <c r="AR669" s="163"/>
      <c r="AS669" s="163"/>
      <c r="AT669" s="163"/>
      <c r="AU669" s="163"/>
      <c r="AV669" s="163"/>
      <c r="AW669" s="163"/>
      <c r="AX669" s="163"/>
      <c r="AY669" s="163"/>
      <c r="AZ669" s="163"/>
      <c r="BA669" s="163"/>
      <c r="BB669" s="160"/>
      <c r="BC669" s="162"/>
    </row>
    <row r="670" spans="1:55" ht="82.5" customHeight="1">
      <c r="A670" s="288"/>
      <c r="B670" s="287"/>
      <c r="C670" s="287"/>
      <c r="D670" s="224" t="s">
        <v>274</v>
      </c>
      <c r="E670" s="163">
        <f t="shared" ref="E670:E675" si="620">H670+K670+N670+Q670+T670+W670+Z670+AE670+AJ670+AO670+AT670+AY670</f>
        <v>0</v>
      </c>
      <c r="F670" s="163">
        <f t="shared" si="520"/>
        <v>0</v>
      </c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  <c r="AA670" s="163"/>
      <c r="AB670" s="163"/>
      <c r="AC670" s="163"/>
      <c r="AD670" s="163"/>
      <c r="AE670" s="163"/>
      <c r="AF670" s="163"/>
      <c r="AG670" s="163"/>
      <c r="AH670" s="163"/>
      <c r="AI670" s="163"/>
      <c r="AJ670" s="163"/>
      <c r="AK670" s="163"/>
      <c r="AL670" s="163"/>
      <c r="AM670" s="163"/>
      <c r="AN670" s="163"/>
      <c r="AO670" s="163"/>
      <c r="AP670" s="163"/>
      <c r="AQ670" s="163"/>
      <c r="AR670" s="163"/>
      <c r="AS670" s="163"/>
      <c r="AT670" s="163"/>
      <c r="AU670" s="163"/>
      <c r="AV670" s="163"/>
      <c r="AW670" s="163"/>
      <c r="AX670" s="163"/>
      <c r="AY670" s="163"/>
      <c r="AZ670" s="163"/>
      <c r="BA670" s="163"/>
      <c r="BB670" s="160"/>
      <c r="BC670" s="162"/>
    </row>
    <row r="671" spans="1:55" ht="22.5" customHeight="1">
      <c r="A671" s="288"/>
      <c r="B671" s="287"/>
      <c r="C671" s="287"/>
      <c r="D671" s="224" t="s">
        <v>269</v>
      </c>
      <c r="E671" s="163">
        <f t="shared" si="620"/>
        <v>0</v>
      </c>
      <c r="F671" s="163">
        <f t="shared" si="520"/>
        <v>0</v>
      </c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  <c r="AA671" s="163"/>
      <c r="AB671" s="163"/>
      <c r="AC671" s="163"/>
      <c r="AD671" s="163"/>
      <c r="AE671" s="163"/>
      <c r="AF671" s="163"/>
      <c r="AG671" s="163"/>
      <c r="AH671" s="163"/>
      <c r="AI671" s="163"/>
      <c r="AJ671" s="163"/>
      <c r="AK671" s="163"/>
      <c r="AL671" s="163"/>
      <c r="AM671" s="163"/>
      <c r="AN671" s="163"/>
      <c r="AO671" s="163"/>
      <c r="AP671" s="163"/>
      <c r="AQ671" s="163"/>
      <c r="AR671" s="163"/>
      <c r="AS671" s="163"/>
      <c r="AT671" s="163"/>
      <c r="AU671" s="163"/>
      <c r="AV671" s="163"/>
      <c r="AW671" s="163"/>
      <c r="AX671" s="163"/>
      <c r="AY671" s="163"/>
      <c r="AZ671" s="163"/>
      <c r="BA671" s="163"/>
      <c r="BB671" s="160"/>
      <c r="BC671" s="162"/>
    </row>
    <row r="672" spans="1:55" ht="31.2">
      <c r="A672" s="288"/>
      <c r="B672" s="287"/>
      <c r="C672" s="287"/>
      <c r="D672" s="228" t="s">
        <v>43</v>
      </c>
      <c r="E672" s="163">
        <f t="shared" si="620"/>
        <v>0</v>
      </c>
      <c r="F672" s="163">
        <f t="shared" si="520"/>
        <v>0</v>
      </c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  <c r="AA672" s="163"/>
      <c r="AB672" s="163"/>
      <c r="AC672" s="163"/>
      <c r="AD672" s="163"/>
      <c r="AE672" s="163"/>
      <c r="AF672" s="163"/>
      <c r="AG672" s="163"/>
      <c r="AH672" s="163"/>
      <c r="AI672" s="163"/>
      <c r="AJ672" s="163"/>
      <c r="AK672" s="163"/>
      <c r="AL672" s="163"/>
      <c r="AM672" s="163"/>
      <c r="AN672" s="163"/>
      <c r="AO672" s="163"/>
      <c r="AP672" s="163"/>
      <c r="AQ672" s="163"/>
      <c r="AR672" s="163"/>
      <c r="AS672" s="163"/>
      <c r="AT672" s="163"/>
      <c r="AU672" s="163"/>
      <c r="AV672" s="163"/>
      <c r="AW672" s="163"/>
      <c r="AX672" s="163"/>
      <c r="AY672" s="163"/>
      <c r="AZ672" s="163"/>
      <c r="BA672" s="163"/>
      <c r="BB672" s="160"/>
      <c r="BC672" s="162"/>
    </row>
    <row r="673" spans="1:55" ht="22.5" customHeight="1">
      <c r="A673" s="288"/>
      <c r="B673" s="287" t="s">
        <v>315</v>
      </c>
      <c r="C673" s="287"/>
      <c r="D673" s="150" t="s">
        <v>41</v>
      </c>
      <c r="E673" s="163">
        <f t="shared" si="620"/>
        <v>18720.93</v>
      </c>
      <c r="F673" s="163">
        <f t="shared" si="520"/>
        <v>18720.93</v>
      </c>
      <c r="G673" s="163">
        <f t="shared" si="537"/>
        <v>100</v>
      </c>
      <c r="H673" s="163">
        <f>H674+H675+H676+H678+H679</f>
        <v>0</v>
      </c>
      <c r="I673" s="163">
        <f>I674+I675+I676+I678+I679</f>
        <v>0</v>
      </c>
      <c r="J673" s="163"/>
      <c r="K673" s="163">
        <f t="shared" ref="K673:L673" si="621">K674+K675+K676+K678+K679</f>
        <v>10722.68</v>
      </c>
      <c r="L673" s="163">
        <f t="shared" si="621"/>
        <v>10722.68</v>
      </c>
      <c r="M673" s="163"/>
      <c r="N673" s="163">
        <f t="shared" ref="N673:O673" si="622">N674+N675+N676+N678+N679</f>
        <v>0</v>
      </c>
      <c r="O673" s="163">
        <f t="shared" si="622"/>
        <v>0</v>
      </c>
      <c r="P673" s="163"/>
      <c r="Q673" s="163">
        <f t="shared" ref="Q673:R673" si="623">Q674+Q675+Q676+Q678+Q679</f>
        <v>327.18</v>
      </c>
      <c r="R673" s="163">
        <f t="shared" si="623"/>
        <v>327.18</v>
      </c>
      <c r="S673" s="163"/>
      <c r="T673" s="163">
        <f t="shared" ref="T673:U673" si="624">T674+T675+T676+T678+T679</f>
        <v>0</v>
      </c>
      <c r="U673" s="163">
        <f t="shared" si="624"/>
        <v>0</v>
      </c>
      <c r="V673" s="163"/>
      <c r="W673" s="163">
        <f t="shared" ref="W673:X673" si="625">W674+W675+W676+W678+W679</f>
        <v>0</v>
      </c>
      <c r="X673" s="163">
        <f t="shared" si="625"/>
        <v>0</v>
      </c>
      <c r="Y673" s="163"/>
      <c r="Z673" s="163">
        <f t="shared" ref="Z673:AC673" si="626">Z674+Z675+Z676+Z678+Z679</f>
        <v>0</v>
      </c>
      <c r="AA673" s="163">
        <f t="shared" si="626"/>
        <v>0</v>
      </c>
      <c r="AB673" s="163">
        <f t="shared" si="626"/>
        <v>0</v>
      </c>
      <c r="AC673" s="163">
        <f t="shared" si="626"/>
        <v>0</v>
      </c>
      <c r="AD673" s="163"/>
      <c r="AE673" s="163">
        <f t="shared" ref="AE673:AH673" si="627">AE674+AE675+AE676+AE678+AE679</f>
        <v>0</v>
      </c>
      <c r="AF673" s="163">
        <f t="shared" si="627"/>
        <v>0</v>
      </c>
      <c r="AG673" s="163">
        <f t="shared" si="627"/>
        <v>0</v>
      </c>
      <c r="AH673" s="163">
        <f t="shared" si="627"/>
        <v>0</v>
      </c>
      <c r="AI673" s="163"/>
      <c r="AJ673" s="163">
        <f t="shared" ref="AJ673:AM673" si="628">AJ674+AJ675+AJ676+AJ678+AJ679</f>
        <v>7671.07</v>
      </c>
      <c r="AK673" s="163">
        <f t="shared" si="628"/>
        <v>7671.07</v>
      </c>
      <c r="AL673" s="163">
        <f t="shared" si="628"/>
        <v>0</v>
      </c>
      <c r="AM673" s="163">
        <f t="shared" si="628"/>
        <v>0</v>
      </c>
      <c r="AN673" s="163"/>
      <c r="AO673" s="163">
        <f t="shared" ref="AO673:AR673" si="629">AO674+AO675+AO676+AO678+AO679</f>
        <v>0</v>
      </c>
      <c r="AP673" s="163">
        <f t="shared" si="629"/>
        <v>0</v>
      </c>
      <c r="AQ673" s="163">
        <f t="shared" si="629"/>
        <v>0</v>
      </c>
      <c r="AR673" s="163">
        <f t="shared" si="629"/>
        <v>0</v>
      </c>
      <c r="AS673" s="163"/>
      <c r="AT673" s="163">
        <f t="shared" ref="AT673:AW673" si="630">AT674+AT675+AT676+AT678+AT679</f>
        <v>0</v>
      </c>
      <c r="AU673" s="163">
        <f t="shared" si="630"/>
        <v>0</v>
      </c>
      <c r="AV673" s="163">
        <f t="shared" si="630"/>
        <v>0</v>
      </c>
      <c r="AW673" s="163">
        <f t="shared" si="630"/>
        <v>0</v>
      </c>
      <c r="AX673" s="163"/>
      <c r="AY673" s="163">
        <f t="shared" ref="AY673:AZ673" si="631">AY674+AY675+AY676+AY678+AY679</f>
        <v>0</v>
      </c>
      <c r="AZ673" s="163">
        <f t="shared" si="631"/>
        <v>0</v>
      </c>
      <c r="BA673" s="163"/>
      <c r="BB673" s="160"/>
      <c r="BC673" s="162"/>
    </row>
    <row r="674" spans="1:55" ht="32.25" customHeight="1">
      <c r="A674" s="288"/>
      <c r="B674" s="287"/>
      <c r="C674" s="287"/>
      <c r="D674" s="148" t="s">
        <v>37</v>
      </c>
      <c r="E674" s="163">
        <f t="shared" si="620"/>
        <v>0</v>
      </c>
      <c r="F674" s="163">
        <f t="shared" ref="F674:F686" si="632">I674+L674+O674+R674+U674+X674+AA674+AF674+AK674+AP674+AU674+AZ674</f>
        <v>0</v>
      </c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  <c r="AA674" s="163"/>
      <c r="AB674" s="163"/>
      <c r="AC674" s="163"/>
      <c r="AD674" s="163"/>
      <c r="AE674" s="163"/>
      <c r="AF674" s="163"/>
      <c r="AG674" s="163"/>
      <c r="AH674" s="163"/>
      <c r="AI674" s="163"/>
      <c r="AJ674" s="163"/>
      <c r="AK674" s="163"/>
      <c r="AL674" s="163"/>
      <c r="AM674" s="163"/>
      <c r="AN674" s="163"/>
      <c r="AO674" s="163"/>
      <c r="AP674" s="163"/>
      <c r="AQ674" s="163"/>
      <c r="AR674" s="163"/>
      <c r="AS674" s="163"/>
      <c r="AT674" s="163"/>
      <c r="AU674" s="163"/>
      <c r="AV674" s="163"/>
      <c r="AW674" s="163"/>
      <c r="AX674" s="163"/>
      <c r="AY674" s="163"/>
      <c r="AZ674" s="163"/>
      <c r="BA674" s="163"/>
      <c r="BB674" s="160"/>
      <c r="BC674" s="162"/>
    </row>
    <row r="675" spans="1:55" ht="50.25" customHeight="1">
      <c r="A675" s="288"/>
      <c r="B675" s="287"/>
      <c r="C675" s="287"/>
      <c r="D675" s="172" t="s">
        <v>2</v>
      </c>
      <c r="E675" s="163">
        <f t="shared" si="620"/>
        <v>0</v>
      </c>
      <c r="F675" s="163">
        <f t="shared" si="632"/>
        <v>0</v>
      </c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  <c r="AA675" s="163"/>
      <c r="AB675" s="163"/>
      <c r="AC675" s="163"/>
      <c r="AD675" s="163"/>
      <c r="AE675" s="163"/>
      <c r="AF675" s="163"/>
      <c r="AG675" s="163"/>
      <c r="AH675" s="163"/>
      <c r="AI675" s="163"/>
      <c r="AJ675" s="163"/>
      <c r="AK675" s="163"/>
      <c r="AL675" s="163"/>
      <c r="AM675" s="163"/>
      <c r="AN675" s="163"/>
      <c r="AO675" s="163"/>
      <c r="AP675" s="163"/>
      <c r="AQ675" s="163"/>
      <c r="AR675" s="163"/>
      <c r="AS675" s="163"/>
      <c r="AT675" s="163"/>
      <c r="AU675" s="163"/>
      <c r="AV675" s="163"/>
      <c r="AW675" s="163"/>
      <c r="AX675" s="163"/>
      <c r="AY675" s="163"/>
      <c r="AZ675" s="163"/>
      <c r="BA675" s="163"/>
      <c r="BB675" s="160"/>
      <c r="BC675" s="162"/>
    </row>
    <row r="676" spans="1:55" ht="22.5" customHeight="1">
      <c r="A676" s="288"/>
      <c r="B676" s="287"/>
      <c r="C676" s="287"/>
      <c r="D676" s="224" t="s">
        <v>268</v>
      </c>
      <c r="E676" s="163">
        <f>H676+K676+N676+Q676+T676+W676+Z676+AE676+AJ676+AO676+AT676+AY676</f>
        <v>18720.93</v>
      </c>
      <c r="F676" s="163">
        <f>I676+L676+O676+R676+U676+X676+AA676+AF676+AK676+AP676+AU676+AZ676</f>
        <v>18720.93</v>
      </c>
      <c r="G676" s="163">
        <f t="shared" si="537"/>
        <v>100</v>
      </c>
      <c r="H676" s="163"/>
      <c r="I676" s="163"/>
      <c r="J676" s="163"/>
      <c r="K676" s="163">
        <v>10722.68</v>
      </c>
      <c r="L676" s="163">
        <v>10722.68</v>
      </c>
      <c r="M676" s="163"/>
      <c r="N676" s="163"/>
      <c r="O676" s="163"/>
      <c r="P676" s="163"/>
      <c r="Q676" s="163">
        <v>327.18</v>
      </c>
      <c r="R676" s="163">
        <v>327.18</v>
      </c>
      <c r="S676" s="163"/>
      <c r="T676" s="163"/>
      <c r="U676" s="163"/>
      <c r="V676" s="163"/>
      <c r="W676" s="163"/>
      <c r="X676" s="163"/>
      <c r="Y676" s="163"/>
      <c r="Z676" s="163"/>
      <c r="AA676" s="163"/>
      <c r="AB676" s="163"/>
      <c r="AC676" s="163"/>
      <c r="AD676" s="163"/>
      <c r="AE676" s="163"/>
      <c r="AF676" s="163"/>
      <c r="AG676" s="163"/>
      <c r="AH676" s="163"/>
      <c r="AI676" s="163"/>
      <c r="AJ676" s="163">
        <v>7671.07</v>
      </c>
      <c r="AK676" s="163">
        <v>7671.07</v>
      </c>
      <c r="AL676" s="163"/>
      <c r="AM676" s="163"/>
      <c r="AN676" s="163"/>
      <c r="AO676" s="163"/>
      <c r="AP676" s="163"/>
      <c r="AQ676" s="163"/>
      <c r="AR676" s="163"/>
      <c r="AS676" s="163"/>
      <c r="AT676" s="163"/>
      <c r="AU676" s="163"/>
      <c r="AV676" s="163"/>
      <c r="AW676" s="163"/>
      <c r="AX676" s="163"/>
      <c r="AY676" s="163"/>
      <c r="AZ676" s="163"/>
      <c r="BA676" s="163"/>
      <c r="BB676" s="160"/>
      <c r="BC676" s="162"/>
    </row>
    <row r="677" spans="1:55" ht="82.5" customHeight="1">
      <c r="A677" s="288"/>
      <c r="B677" s="287"/>
      <c r="C677" s="287"/>
      <c r="D677" s="224" t="s">
        <v>274</v>
      </c>
      <c r="E677" s="163">
        <f t="shared" ref="E677:E682" si="633">H677+K677+N677+Q677+T677+W677+Z677+AE677+AJ677+AO677+AT677+AY677</f>
        <v>0</v>
      </c>
      <c r="F677" s="163">
        <f t="shared" si="632"/>
        <v>0</v>
      </c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  <c r="AA677" s="163"/>
      <c r="AB677" s="163"/>
      <c r="AC677" s="163"/>
      <c r="AD677" s="163"/>
      <c r="AE677" s="163"/>
      <c r="AF677" s="163"/>
      <c r="AG677" s="163"/>
      <c r="AH677" s="163"/>
      <c r="AI677" s="163"/>
      <c r="AJ677" s="163"/>
      <c r="AK677" s="163"/>
      <c r="AL677" s="163"/>
      <c r="AM677" s="163"/>
      <c r="AN677" s="163"/>
      <c r="AO677" s="163"/>
      <c r="AP677" s="163"/>
      <c r="AQ677" s="163"/>
      <c r="AR677" s="163"/>
      <c r="AS677" s="163"/>
      <c r="AT677" s="163"/>
      <c r="AU677" s="163"/>
      <c r="AV677" s="163"/>
      <c r="AW677" s="163"/>
      <c r="AX677" s="163"/>
      <c r="AY677" s="163"/>
      <c r="AZ677" s="163"/>
      <c r="BA677" s="163"/>
      <c r="BB677" s="160"/>
      <c r="BC677" s="162"/>
    </row>
    <row r="678" spans="1:55" ht="22.5" customHeight="1">
      <c r="A678" s="288"/>
      <c r="B678" s="287"/>
      <c r="C678" s="287"/>
      <c r="D678" s="224" t="s">
        <v>269</v>
      </c>
      <c r="E678" s="163">
        <f t="shared" si="633"/>
        <v>0</v>
      </c>
      <c r="F678" s="163">
        <f t="shared" si="632"/>
        <v>0</v>
      </c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  <c r="AA678" s="163"/>
      <c r="AB678" s="163"/>
      <c r="AC678" s="163"/>
      <c r="AD678" s="163"/>
      <c r="AE678" s="163"/>
      <c r="AF678" s="163"/>
      <c r="AG678" s="163"/>
      <c r="AH678" s="163"/>
      <c r="AI678" s="163"/>
      <c r="AJ678" s="163"/>
      <c r="AK678" s="163"/>
      <c r="AL678" s="163"/>
      <c r="AM678" s="163"/>
      <c r="AN678" s="163"/>
      <c r="AO678" s="163"/>
      <c r="AP678" s="163"/>
      <c r="AQ678" s="163"/>
      <c r="AR678" s="163"/>
      <c r="AS678" s="163"/>
      <c r="AT678" s="163"/>
      <c r="AU678" s="163"/>
      <c r="AV678" s="163"/>
      <c r="AW678" s="163"/>
      <c r="AX678" s="163"/>
      <c r="AY678" s="163"/>
      <c r="AZ678" s="163"/>
      <c r="BA678" s="163"/>
      <c r="BB678" s="160"/>
      <c r="BC678" s="162"/>
    </row>
    <row r="679" spans="1:55" ht="31.2">
      <c r="A679" s="288"/>
      <c r="B679" s="287"/>
      <c r="C679" s="287"/>
      <c r="D679" s="228" t="s">
        <v>43</v>
      </c>
      <c r="E679" s="163">
        <f t="shared" si="633"/>
        <v>0</v>
      </c>
      <c r="F679" s="163">
        <f t="shared" si="632"/>
        <v>0</v>
      </c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  <c r="AA679" s="163"/>
      <c r="AB679" s="163"/>
      <c r="AC679" s="163"/>
      <c r="AD679" s="163"/>
      <c r="AE679" s="163"/>
      <c r="AF679" s="163"/>
      <c r="AG679" s="163"/>
      <c r="AH679" s="163"/>
      <c r="AI679" s="163"/>
      <c r="AJ679" s="163"/>
      <c r="AK679" s="163"/>
      <c r="AL679" s="163"/>
      <c r="AM679" s="163"/>
      <c r="AN679" s="163"/>
      <c r="AO679" s="163"/>
      <c r="AP679" s="163"/>
      <c r="AQ679" s="163"/>
      <c r="AR679" s="163"/>
      <c r="AS679" s="163"/>
      <c r="AT679" s="163"/>
      <c r="AU679" s="163"/>
      <c r="AV679" s="163"/>
      <c r="AW679" s="163"/>
      <c r="AX679" s="163"/>
      <c r="AY679" s="163"/>
      <c r="AZ679" s="163"/>
      <c r="BA679" s="163"/>
      <c r="BB679" s="160"/>
      <c r="BC679" s="162"/>
    </row>
    <row r="680" spans="1:55" ht="22.5" customHeight="1">
      <c r="A680" s="288"/>
      <c r="B680" s="287" t="s">
        <v>316</v>
      </c>
      <c r="C680" s="287"/>
      <c r="D680" s="150" t="s">
        <v>41</v>
      </c>
      <c r="E680" s="163">
        <f t="shared" si="633"/>
        <v>0</v>
      </c>
      <c r="F680" s="163">
        <f t="shared" si="632"/>
        <v>0</v>
      </c>
      <c r="G680" s="163"/>
      <c r="H680" s="163">
        <f>H681+H682+H683+H685+H686</f>
        <v>0</v>
      </c>
      <c r="I680" s="163">
        <f t="shared" ref="I680" si="634">I681+I682+I683+I685+I686</f>
        <v>0</v>
      </c>
      <c r="J680" s="163"/>
      <c r="K680" s="163">
        <f t="shared" ref="K680:L680" si="635">K681+K682+K683+K685+K686</f>
        <v>0</v>
      </c>
      <c r="L680" s="163">
        <f t="shared" si="635"/>
        <v>0</v>
      </c>
      <c r="M680" s="163"/>
      <c r="N680" s="163">
        <f t="shared" ref="N680:O680" si="636">N681+N682+N683+N685+N686</f>
        <v>0</v>
      </c>
      <c r="O680" s="163">
        <f t="shared" si="636"/>
        <v>0</v>
      </c>
      <c r="P680" s="163"/>
      <c r="Q680" s="163">
        <f t="shared" ref="Q680:R680" si="637">Q681+Q682+Q683+Q685+Q686</f>
        <v>0</v>
      </c>
      <c r="R680" s="163">
        <f t="shared" si="637"/>
        <v>0</v>
      </c>
      <c r="S680" s="163"/>
      <c r="T680" s="163">
        <f t="shared" ref="T680:U680" si="638">T681+T682+T683+T685+T686</f>
        <v>0</v>
      </c>
      <c r="U680" s="163">
        <f t="shared" si="638"/>
        <v>0</v>
      </c>
      <c r="V680" s="163"/>
      <c r="W680" s="163">
        <f t="shared" ref="W680:X680" si="639">W681+W682+W683+W685+W686</f>
        <v>0</v>
      </c>
      <c r="X680" s="163">
        <f t="shared" si="639"/>
        <v>0</v>
      </c>
      <c r="Y680" s="163"/>
      <c r="Z680" s="163">
        <f t="shared" ref="Z680:AC680" si="640">Z681+Z682+Z683+Z685+Z686</f>
        <v>0</v>
      </c>
      <c r="AA680" s="163">
        <f t="shared" si="640"/>
        <v>0</v>
      </c>
      <c r="AB680" s="163">
        <f t="shared" si="640"/>
        <v>0</v>
      </c>
      <c r="AC680" s="163">
        <f t="shared" si="640"/>
        <v>0</v>
      </c>
      <c r="AD680" s="163"/>
      <c r="AE680" s="163">
        <f t="shared" ref="AE680:AH680" si="641">AE681+AE682+AE683+AE685+AE686</f>
        <v>0</v>
      </c>
      <c r="AF680" s="163">
        <f t="shared" si="641"/>
        <v>0</v>
      </c>
      <c r="AG680" s="163">
        <f t="shared" si="641"/>
        <v>0</v>
      </c>
      <c r="AH680" s="163">
        <f t="shared" si="641"/>
        <v>0</v>
      </c>
      <c r="AI680" s="163"/>
      <c r="AJ680" s="163">
        <f t="shared" ref="AJ680:AM680" si="642">AJ681+AJ682+AJ683+AJ685+AJ686</f>
        <v>0</v>
      </c>
      <c r="AK680" s="163">
        <f t="shared" si="642"/>
        <v>0</v>
      </c>
      <c r="AL680" s="163">
        <f t="shared" si="642"/>
        <v>0</v>
      </c>
      <c r="AM680" s="163">
        <f t="shared" si="642"/>
        <v>0</v>
      </c>
      <c r="AN680" s="163"/>
      <c r="AO680" s="163">
        <f t="shared" ref="AO680:AR680" si="643">AO681+AO682+AO683+AO685+AO686</f>
        <v>0</v>
      </c>
      <c r="AP680" s="163">
        <f t="shared" si="643"/>
        <v>0</v>
      </c>
      <c r="AQ680" s="163">
        <f t="shared" si="643"/>
        <v>0</v>
      </c>
      <c r="AR680" s="163">
        <f t="shared" si="643"/>
        <v>0</v>
      </c>
      <c r="AS680" s="163"/>
      <c r="AT680" s="163">
        <f t="shared" ref="AT680:AW680" si="644">AT681+AT682+AT683+AT685+AT686</f>
        <v>0</v>
      </c>
      <c r="AU680" s="163">
        <f t="shared" si="644"/>
        <v>0</v>
      </c>
      <c r="AV680" s="163">
        <f t="shared" si="644"/>
        <v>0</v>
      </c>
      <c r="AW680" s="163">
        <f t="shared" si="644"/>
        <v>0</v>
      </c>
      <c r="AX680" s="163"/>
      <c r="AY680" s="163">
        <f t="shared" ref="AY680:AZ680" si="645">AY681+AY682+AY683+AY685+AY686</f>
        <v>0</v>
      </c>
      <c r="AZ680" s="163">
        <f t="shared" si="645"/>
        <v>0</v>
      </c>
      <c r="BA680" s="163"/>
      <c r="BB680" s="160"/>
      <c r="BC680" s="162"/>
    </row>
    <row r="681" spans="1:55" ht="32.25" customHeight="1">
      <c r="A681" s="288"/>
      <c r="B681" s="287"/>
      <c r="C681" s="287"/>
      <c r="D681" s="148" t="s">
        <v>37</v>
      </c>
      <c r="E681" s="163">
        <f t="shared" si="633"/>
        <v>0</v>
      </c>
      <c r="F681" s="163">
        <f t="shared" si="632"/>
        <v>0</v>
      </c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  <c r="AA681" s="163"/>
      <c r="AB681" s="163"/>
      <c r="AC681" s="163"/>
      <c r="AD681" s="163"/>
      <c r="AE681" s="163"/>
      <c r="AF681" s="163"/>
      <c r="AG681" s="163"/>
      <c r="AH681" s="163"/>
      <c r="AI681" s="163"/>
      <c r="AJ681" s="163"/>
      <c r="AK681" s="163"/>
      <c r="AL681" s="163"/>
      <c r="AM681" s="163"/>
      <c r="AN681" s="163"/>
      <c r="AO681" s="163"/>
      <c r="AP681" s="163"/>
      <c r="AQ681" s="163"/>
      <c r="AR681" s="163"/>
      <c r="AS681" s="163"/>
      <c r="AT681" s="163"/>
      <c r="AU681" s="163"/>
      <c r="AV681" s="163"/>
      <c r="AW681" s="163"/>
      <c r="AX681" s="163"/>
      <c r="AY681" s="163"/>
      <c r="AZ681" s="163"/>
      <c r="BA681" s="163"/>
      <c r="BB681" s="160"/>
      <c r="BC681" s="162"/>
    </row>
    <row r="682" spans="1:55" ht="50.25" customHeight="1">
      <c r="A682" s="288"/>
      <c r="B682" s="287"/>
      <c r="C682" s="287"/>
      <c r="D682" s="172" t="s">
        <v>2</v>
      </c>
      <c r="E682" s="163">
        <f t="shared" si="633"/>
        <v>0</v>
      </c>
      <c r="F682" s="163">
        <f t="shared" si="632"/>
        <v>0</v>
      </c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  <c r="AA682" s="163"/>
      <c r="AB682" s="163"/>
      <c r="AC682" s="163"/>
      <c r="AD682" s="163"/>
      <c r="AE682" s="163"/>
      <c r="AF682" s="163"/>
      <c r="AG682" s="163"/>
      <c r="AH682" s="163"/>
      <c r="AI682" s="163"/>
      <c r="AJ682" s="163"/>
      <c r="AK682" s="163"/>
      <c r="AL682" s="163"/>
      <c r="AM682" s="163"/>
      <c r="AN682" s="163"/>
      <c r="AO682" s="163"/>
      <c r="AP682" s="163"/>
      <c r="AQ682" s="163"/>
      <c r="AR682" s="163"/>
      <c r="AS682" s="163"/>
      <c r="AT682" s="163"/>
      <c r="AU682" s="163"/>
      <c r="AV682" s="163"/>
      <c r="AW682" s="163"/>
      <c r="AX682" s="163"/>
      <c r="AY682" s="163"/>
      <c r="AZ682" s="163"/>
      <c r="BA682" s="163"/>
      <c r="BB682" s="160"/>
      <c r="BC682" s="162"/>
    </row>
    <row r="683" spans="1:55" ht="22.5" customHeight="1">
      <c r="A683" s="288"/>
      <c r="B683" s="287"/>
      <c r="C683" s="287"/>
      <c r="D683" s="224" t="s">
        <v>268</v>
      </c>
      <c r="E683" s="163">
        <f>H683+K683+N683+Q683+T683+W683+Z683+AE683+AJ683+AO683+AT683+AY683</f>
        <v>0</v>
      </c>
      <c r="F683" s="163">
        <f t="shared" si="632"/>
        <v>0</v>
      </c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  <c r="AA683" s="163"/>
      <c r="AB683" s="163"/>
      <c r="AC683" s="163"/>
      <c r="AD683" s="163"/>
      <c r="AE683" s="163"/>
      <c r="AF683" s="163"/>
      <c r="AG683" s="163"/>
      <c r="AH683" s="163"/>
      <c r="AI683" s="163"/>
      <c r="AJ683" s="163"/>
      <c r="AK683" s="163"/>
      <c r="AL683" s="205"/>
      <c r="AM683" s="163"/>
      <c r="AN683" s="163"/>
      <c r="AO683" s="163"/>
      <c r="AP683" s="163"/>
      <c r="AQ683" s="163"/>
      <c r="AR683" s="163"/>
      <c r="AS683" s="163"/>
      <c r="AT683" s="163"/>
      <c r="AU683" s="163"/>
      <c r="AV683" s="163"/>
      <c r="AW683" s="163"/>
      <c r="AX683" s="163"/>
      <c r="AY683" s="163"/>
      <c r="AZ683" s="163"/>
      <c r="BA683" s="163"/>
      <c r="BB683" s="160"/>
      <c r="BC683" s="162"/>
    </row>
    <row r="684" spans="1:55" ht="82.5" customHeight="1">
      <c r="A684" s="288"/>
      <c r="B684" s="287"/>
      <c r="C684" s="287"/>
      <c r="D684" s="224" t="s">
        <v>274</v>
      </c>
      <c r="E684" s="163">
        <f t="shared" ref="E684:E689" si="646">H684+K684+N684+Q684+T684+W684+Z684+AE684+AJ684+AO684+AT684+AY684</f>
        <v>0</v>
      </c>
      <c r="F684" s="163">
        <f t="shared" si="632"/>
        <v>0</v>
      </c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  <c r="AA684" s="163"/>
      <c r="AB684" s="163"/>
      <c r="AC684" s="163"/>
      <c r="AD684" s="163"/>
      <c r="AE684" s="163"/>
      <c r="AF684" s="163"/>
      <c r="AG684" s="163"/>
      <c r="AH684" s="163"/>
      <c r="AI684" s="163"/>
      <c r="AJ684" s="163"/>
      <c r="AK684" s="163"/>
      <c r="AL684" s="163"/>
      <c r="AM684" s="163"/>
      <c r="AN684" s="163"/>
      <c r="AO684" s="163"/>
      <c r="AP684" s="163"/>
      <c r="AQ684" s="163"/>
      <c r="AR684" s="163"/>
      <c r="AS684" s="163"/>
      <c r="AT684" s="163"/>
      <c r="AU684" s="163"/>
      <c r="AV684" s="163"/>
      <c r="AW684" s="163"/>
      <c r="AX684" s="163"/>
      <c r="AY684" s="163"/>
      <c r="AZ684" s="163"/>
      <c r="BA684" s="163"/>
      <c r="BB684" s="160"/>
      <c r="BC684" s="162"/>
    </row>
    <row r="685" spans="1:55" ht="22.5" customHeight="1">
      <c r="A685" s="288"/>
      <c r="B685" s="287"/>
      <c r="C685" s="287"/>
      <c r="D685" s="224" t="s">
        <v>269</v>
      </c>
      <c r="E685" s="163">
        <f t="shared" si="646"/>
        <v>0</v>
      </c>
      <c r="F685" s="163">
        <f t="shared" si="632"/>
        <v>0</v>
      </c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  <c r="AA685" s="163"/>
      <c r="AB685" s="163"/>
      <c r="AC685" s="163"/>
      <c r="AD685" s="163"/>
      <c r="AE685" s="163"/>
      <c r="AF685" s="163"/>
      <c r="AG685" s="163"/>
      <c r="AH685" s="163"/>
      <c r="AI685" s="163"/>
      <c r="AJ685" s="163"/>
      <c r="AK685" s="163"/>
      <c r="AL685" s="163"/>
      <c r="AM685" s="163"/>
      <c r="AN685" s="163"/>
      <c r="AO685" s="163"/>
      <c r="AP685" s="163"/>
      <c r="AQ685" s="163"/>
      <c r="AR685" s="163"/>
      <c r="AS685" s="163"/>
      <c r="AT685" s="163"/>
      <c r="AU685" s="163"/>
      <c r="AV685" s="163"/>
      <c r="AW685" s="163"/>
      <c r="AX685" s="163"/>
      <c r="AY685" s="163"/>
      <c r="AZ685" s="163"/>
      <c r="BA685" s="163"/>
      <c r="BB685" s="160"/>
      <c r="BC685" s="162"/>
    </row>
    <row r="686" spans="1:55" ht="31.2">
      <c r="A686" s="288"/>
      <c r="B686" s="287"/>
      <c r="C686" s="287"/>
      <c r="D686" s="228" t="s">
        <v>43</v>
      </c>
      <c r="E686" s="163">
        <f t="shared" si="646"/>
        <v>0</v>
      </c>
      <c r="F686" s="163">
        <f t="shared" si="632"/>
        <v>0</v>
      </c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  <c r="AA686" s="163"/>
      <c r="AB686" s="163"/>
      <c r="AC686" s="163"/>
      <c r="AD686" s="163"/>
      <c r="AE686" s="163"/>
      <c r="AF686" s="163"/>
      <c r="AG686" s="163"/>
      <c r="AH686" s="163"/>
      <c r="AI686" s="163"/>
      <c r="AJ686" s="163"/>
      <c r="AK686" s="163"/>
      <c r="AL686" s="163"/>
      <c r="AM686" s="163"/>
      <c r="AN686" s="163"/>
      <c r="AO686" s="163"/>
      <c r="AP686" s="163"/>
      <c r="AQ686" s="163"/>
      <c r="AR686" s="163"/>
      <c r="AS686" s="163"/>
      <c r="AT686" s="163"/>
      <c r="AU686" s="163"/>
      <c r="AV686" s="163"/>
      <c r="AW686" s="163"/>
      <c r="AX686" s="163"/>
      <c r="AY686" s="163"/>
      <c r="AZ686" s="163"/>
      <c r="BA686" s="163"/>
      <c r="BB686" s="160"/>
      <c r="BC686" s="162"/>
    </row>
    <row r="687" spans="1:55" ht="22.5" customHeight="1">
      <c r="A687" s="288" t="s">
        <v>534</v>
      </c>
      <c r="B687" s="287" t="s">
        <v>535</v>
      </c>
      <c r="C687" s="287" t="s">
        <v>307</v>
      </c>
      <c r="D687" s="150" t="s">
        <v>41</v>
      </c>
      <c r="E687" s="163">
        <f t="shared" si="646"/>
        <v>0</v>
      </c>
      <c r="F687" s="163">
        <f t="shared" ref="F687:F693" si="647">I687+L687+O687+R687+U687+X687+AA687+AF687+AK687+AP687+AU687+AZ687</f>
        <v>0</v>
      </c>
      <c r="G687" s="163"/>
      <c r="H687" s="163">
        <f>H688+H689+H690+H692+H693</f>
        <v>0</v>
      </c>
      <c r="I687" s="163">
        <f t="shared" ref="I687" si="648">I688+I689+I690+I692+I693</f>
        <v>0</v>
      </c>
      <c r="J687" s="163"/>
      <c r="K687" s="163">
        <f t="shared" ref="K687:L687" si="649">K688+K689+K690+K692+K693</f>
        <v>0</v>
      </c>
      <c r="L687" s="163">
        <f t="shared" si="649"/>
        <v>0</v>
      </c>
      <c r="M687" s="163"/>
      <c r="N687" s="163">
        <f t="shared" ref="N687:O687" si="650">N688+N689+N690+N692+N693</f>
        <v>0</v>
      </c>
      <c r="O687" s="163">
        <f t="shared" si="650"/>
        <v>0</v>
      </c>
      <c r="P687" s="163"/>
      <c r="Q687" s="163">
        <f t="shared" ref="Q687:R687" si="651">Q688+Q689+Q690+Q692+Q693</f>
        <v>0</v>
      </c>
      <c r="R687" s="163">
        <f t="shared" si="651"/>
        <v>0</v>
      </c>
      <c r="S687" s="163"/>
      <c r="T687" s="163">
        <f t="shared" ref="T687:U687" si="652">T688+T689+T690+T692+T693</f>
        <v>0</v>
      </c>
      <c r="U687" s="163">
        <f t="shared" si="652"/>
        <v>0</v>
      </c>
      <c r="V687" s="163"/>
      <c r="W687" s="163">
        <f t="shared" ref="W687:X687" si="653">W688+W689+W690+W692+W693</f>
        <v>0</v>
      </c>
      <c r="X687" s="163">
        <f t="shared" si="653"/>
        <v>0</v>
      </c>
      <c r="Y687" s="163"/>
      <c r="Z687" s="163">
        <f t="shared" ref="Z687:AC687" si="654">Z688+Z689+Z690+Z692+Z693</f>
        <v>0</v>
      </c>
      <c r="AA687" s="163">
        <f t="shared" si="654"/>
        <v>0</v>
      </c>
      <c r="AB687" s="163">
        <f t="shared" si="654"/>
        <v>0</v>
      </c>
      <c r="AC687" s="163">
        <f t="shared" si="654"/>
        <v>0</v>
      </c>
      <c r="AD687" s="163"/>
      <c r="AE687" s="163">
        <f t="shared" ref="AE687:AH687" si="655">AE688+AE689+AE690+AE692+AE693</f>
        <v>0</v>
      </c>
      <c r="AF687" s="163">
        <f t="shared" si="655"/>
        <v>0</v>
      </c>
      <c r="AG687" s="163">
        <f t="shared" si="655"/>
        <v>0</v>
      </c>
      <c r="AH687" s="163">
        <f t="shared" si="655"/>
        <v>0</v>
      </c>
      <c r="AI687" s="163"/>
      <c r="AJ687" s="163">
        <f t="shared" ref="AJ687:AM687" si="656">AJ688+AJ689+AJ690+AJ692+AJ693</f>
        <v>0</v>
      </c>
      <c r="AK687" s="163">
        <f t="shared" si="656"/>
        <v>0</v>
      </c>
      <c r="AL687" s="163">
        <f t="shared" si="656"/>
        <v>0</v>
      </c>
      <c r="AM687" s="163">
        <f t="shared" si="656"/>
        <v>0</v>
      </c>
      <c r="AN687" s="163"/>
      <c r="AO687" s="163">
        <f t="shared" ref="AO687:AR687" si="657">AO688+AO689+AO690+AO692+AO693</f>
        <v>0</v>
      </c>
      <c r="AP687" s="163">
        <f t="shared" si="657"/>
        <v>0</v>
      </c>
      <c r="AQ687" s="163">
        <f t="shared" si="657"/>
        <v>0</v>
      </c>
      <c r="AR687" s="163">
        <f t="shared" si="657"/>
        <v>0</v>
      </c>
      <c r="AS687" s="163"/>
      <c r="AT687" s="163">
        <f t="shared" ref="AT687:AW687" si="658">AT688+AT689+AT690+AT692+AT693</f>
        <v>0</v>
      </c>
      <c r="AU687" s="163">
        <f t="shared" si="658"/>
        <v>0</v>
      </c>
      <c r="AV687" s="163">
        <f t="shared" si="658"/>
        <v>0</v>
      </c>
      <c r="AW687" s="163">
        <f t="shared" si="658"/>
        <v>0</v>
      </c>
      <c r="AX687" s="163"/>
      <c r="AY687" s="163">
        <f t="shared" ref="AY687:AZ687" si="659">AY688+AY689+AY690+AY692+AY693</f>
        <v>0</v>
      </c>
      <c r="AZ687" s="163">
        <f t="shared" si="659"/>
        <v>0</v>
      </c>
      <c r="BA687" s="163"/>
      <c r="BB687" s="160"/>
      <c r="BC687" s="162"/>
    </row>
    <row r="688" spans="1:55" ht="32.25" customHeight="1">
      <c r="A688" s="288"/>
      <c r="B688" s="287"/>
      <c r="C688" s="287"/>
      <c r="D688" s="148" t="s">
        <v>37</v>
      </c>
      <c r="E688" s="163">
        <f t="shared" si="646"/>
        <v>0</v>
      </c>
      <c r="F688" s="163">
        <f t="shared" si="647"/>
        <v>0</v>
      </c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  <c r="AA688" s="163"/>
      <c r="AB688" s="163"/>
      <c r="AC688" s="163"/>
      <c r="AD688" s="163"/>
      <c r="AE688" s="163"/>
      <c r="AF688" s="163"/>
      <c r="AG688" s="163"/>
      <c r="AH688" s="163"/>
      <c r="AI688" s="163"/>
      <c r="AJ688" s="163"/>
      <c r="AK688" s="163"/>
      <c r="AL688" s="163"/>
      <c r="AM688" s="163"/>
      <c r="AN688" s="163"/>
      <c r="AO688" s="163"/>
      <c r="AP688" s="163"/>
      <c r="AQ688" s="163"/>
      <c r="AR688" s="163"/>
      <c r="AS688" s="163"/>
      <c r="AT688" s="163"/>
      <c r="AU688" s="163"/>
      <c r="AV688" s="163"/>
      <c r="AW688" s="163"/>
      <c r="AX688" s="163"/>
      <c r="AY688" s="163"/>
      <c r="AZ688" s="163"/>
      <c r="BA688" s="163"/>
      <c r="BB688" s="160"/>
      <c r="BC688" s="162"/>
    </row>
    <row r="689" spans="1:55" ht="50.25" customHeight="1">
      <c r="A689" s="288"/>
      <c r="B689" s="287"/>
      <c r="C689" s="287"/>
      <c r="D689" s="172" t="s">
        <v>2</v>
      </c>
      <c r="E689" s="163">
        <f t="shared" si="646"/>
        <v>0</v>
      </c>
      <c r="F689" s="163">
        <f t="shared" si="647"/>
        <v>0</v>
      </c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  <c r="AA689" s="163"/>
      <c r="AB689" s="163"/>
      <c r="AC689" s="163"/>
      <c r="AD689" s="163"/>
      <c r="AE689" s="163"/>
      <c r="AF689" s="163"/>
      <c r="AG689" s="163"/>
      <c r="AH689" s="163"/>
      <c r="AI689" s="163"/>
      <c r="AJ689" s="163"/>
      <c r="AK689" s="163"/>
      <c r="AL689" s="163"/>
      <c r="AM689" s="163"/>
      <c r="AN689" s="163"/>
      <c r="AO689" s="163"/>
      <c r="AP689" s="163"/>
      <c r="AQ689" s="163"/>
      <c r="AR689" s="163"/>
      <c r="AS689" s="163"/>
      <c r="AT689" s="163"/>
      <c r="AU689" s="163"/>
      <c r="AV689" s="163"/>
      <c r="AW689" s="163"/>
      <c r="AX689" s="163"/>
      <c r="AY689" s="163"/>
      <c r="AZ689" s="163"/>
      <c r="BA689" s="163"/>
      <c r="BB689" s="160"/>
      <c r="BC689" s="162"/>
    </row>
    <row r="690" spans="1:55" ht="22.5" customHeight="1">
      <c r="A690" s="288"/>
      <c r="B690" s="287"/>
      <c r="C690" s="287"/>
      <c r="D690" s="224" t="s">
        <v>268</v>
      </c>
      <c r="E690" s="163">
        <f>H690+K690+N690+Q690+T690+W690+Z690+AE690+AJ690+AO690+AT690+AY690</f>
        <v>0</v>
      </c>
      <c r="F690" s="163">
        <f t="shared" si="647"/>
        <v>0</v>
      </c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  <c r="AA690" s="163"/>
      <c r="AB690" s="163"/>
      <c r="AC690" s="163"/>
      <c r="AD690" s="163"/>
      <c r="AE690" s="163"/>
      <c r="AF690" s="163"/>
      <c r="AG690" s="163"/>
      <c r="AH690" s="163"/>
      <c r="AI690" s="163"/>
      <c r="AJ690" s="163"/>
      <c r="AK690" s="163"/>
      <c r="AL690" s="205"/>
      <c r="AM690" s="163"/>
      <c r="AN690" s="163"/>
      <c r="AO690" s="163"/>
      <c r="AP690" s="163"/>
      <c r="AQ690" s="163"/>
      <c r="AR690" s="163"/>
      <c r="AS690" s="163"/>
      <c r="AT690" s="163"/>
      <c r="AU690" s="163"/>
      <c r="AV690" s="163"/>
      <c r="AW690" s="163"/>
      <c r="AX690" s="163"/>
      <c r="AY690" s="230">
        <v>0</v>
      </c>
      <c r="AZ690" s="163"/>
      <c r="BA690" s="163"/>
      <c r="BB690" s="160"/>
      <c r="BC690" s="162"/>
    </row>
    <row r="691" spans="1:55" ht="82.5" customHeight="1">
      <c r="A691" s="288"/>
      <c r="B691" s="287"/>
      <c r="C691" s="287"/>
      <c r="D691" s="224" t="s">
        <v>274</v>
      </c>
      <c r="E691" s="163">
        <f t="shared" ref="E691:E696" si="660">H691+K691+N691+Q691+T691+W691+Z691+AE691+AJ691+AO691+AT691+AY691</f>
        <v>0</v>
      </c>
      <c r="F691" s="163">
        <f t="shared" si="647"/>
        <v>0</v>
      </c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  <c r="AA691" s="163"/>
      <c r="AB691" s="163"/>
      <c r="AC691" s="163"/>
      <c r="AD691" s="163"/>
      <c r="AE691" s="163"/>
      <c r="AF691" s="163"/>
      <c r="AG691" s="163"/>
      <c r="AH691" s="163"/>
      <c r="AI691" s="163"/>
      <c r="AJ691" s="163"/>
      <c r="AK691" s="163"/>
      <c r="AL691" s="163"/>
      <c r="AM691" s="163"/>
      <c r="AN691" s="163"/>
      <c r="AO691" s="163"/>
      <c r="AP691" s="163"/>
      <c r="AQ691" s="163"/>
      <c r="AR691" s="163"/>
      <c r="AS691" s="163"/>
      <c r="AT691" s="163"/>
      <c r="AU691" s="163"/>
      <c r="AV691" s="163"/>
      <c r="AW691" s="163"/>
      <c r="AX691" s="163"/>
      <c r="AY691" s="163"/>
      <c r="AZ691" s="163"/>
      <c r="BA691" s="163"/>
      <c r="BB691" s="160"/>
      <c r="BC691" s="162"/>
    </row>
    <row r="692" spans="1:55" ht="22.5" customHeight="1">
      <c r="A692" s="288"/>
      <c r="B692" s="287"/>
      <c r="C692" s="287"/>
      <c r="D692" s="224" t="s">
        <v>269</v>
      </c>
      <c r="E692" s="163">
        <f t="shared" si="660"/>
        <v>0</v>
      </c>
      <c r="F692" s="163">
        <f t="shared" si="647"/>
        <v>0</v>
      </c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  <c r="AA692" s="163"/>
      <c r="AB692" s="163"/>
      <c r="AC692" s="163"/>
      <c r="AD692" s="163"/>
      <c r="AE692" s="163"/>
      <c r="AF692" s="163"/>
      <c r="AG692" s="163"/>
      <c r="AH692" s="163"/>
      <c r="AI692" s="163"/>
      <c r="AJ692" s="163"/>
      <c r="AK692" s="163"/>
      <c r="AL692" s="163"/>
      <c r="AM692" s="163"/>
      <c r="AN692" s="163"/>
      <c r="AO692" s="163"/>
      <c r="AP692" s="163"/>
      <c r="AQ692" s="163"/>
      <c r="AR692" s="163"/>
      <c r="AS692" s="163"/>
      <c r="AT692" s="163"/>
      <c r="AU692" s="163"/>
      <c r="AV692" s="163"/>
      <c r="AW692" s="163"/>
      <c r="AX692" s="163"/>
      <c r="AY692" s="163"/>
      <c r="AZ692" s="163"/>
      <c r="BA692" s="163"/>
      <c r="BB692" s="160"/>
      <c r="BC692" s="162"/>
    </row>
    <row r="693" spans="1:55" ht="31.2">
      <c r="A693" s="288"/>
      <c r="B693" s="287"/>
      <c r="C693" s="287"/>
      <c r="D693" s="228" t="s">
        <v>43</v>
      </c>
      <c r="E693" s="163">
        <f t="shared" si="660"/>
        <v>0</v>
      </c>
      <c r="F693" s="163">
        <f t="shared" si="647"/>
        <v>0</v>
      </c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  <c r="AA693" s="163"/>
      <c r="AB693" s="163"/>
      <c r="AC693" s="163"/>
      <c r="AD693" s="163"/>
      <c r="AE693" s="163"/>
      <c r="AF693" s="163"/>
      <c r="AG693" s="163"/>
      <c r="AH693" s="163"/>
      <c r="AI693" s="163"/>
      <c r="AJ693" s="163"/>
      <c r="AK693" s="163"/>
      <c r="AL693" s="163"/>
      <c r="AM693" s="163"/>
      <c r="AN693" s="163"/>
      <c r="AO693" s="163"/>
      <c r="AP693" s="163"/>
      <c r="AQ693" s="163"/>
      <c r="AR693" s="163"/>
      <c r="AS693" s="163"/>
      <c r="AT693" s="163"/>
      <c r="AU693" s="163"/>
      <c r="AV693" s="163"/>
      <c r="AW693" s="163"/>
      <c r="AX693" s="163"/>
      <c r="AY693" s="163"/>
      <c r="AZ693" s="163"/>
      <c r="BA693" s="163"/>
      <c r="BB693" s="160"/>
      <c r="BC693" s="162"/>
    </row>
    <row r="694" spans="1:55" ht="22.5" customHeight="1">
      <c r="A694" s="288" t="s">
        <v>594</v>
      </c>
      <c r="B694" s="287" t="s">
        <v>595</v>
      </c>
      <c r="C694" s="287" t="s">
        <v>307</v>
      </c>
      <c r="D694" s="150" t="s">
        <v>41</v>
      </c>
      <c r="E694" s="163">
        <f t="shared" si="660"/>
        <v>0</v>
      </c>
      <c r="F694" s="163">
        <f t="shared" ref="F694:F700" si="661">I694+L694+O694+R694+U694+X694+AA694+AF694+AK694+AP694+AU694+AZ694</f>
        <v>0</v>
      </c>
      <c r="G694" s="163"/>
      <c r="H694" s="163">
        <f>H695+H696+H697+H699+H700</f>
        <v>0</v>
      </c>
      <c r="I694" s="163">
        <f t="shared" ref="I694" si="662">I695+I696+I697+I699+I700</f>
        <v>0</v>
      </c>
      <c r="J694" s="163"/>
      <c r="K694" s="163">
        <f t="shared" ref="K694:L694" si="663">K695+K696+K697+K699+K700</f>
        <v>0</v>
      </c>
      <c r="L694" s="163">
        <f t="shared" si="663"/>
        <v>0</v>
      </c>
      <c r="M694" s="163"/>
      <c r="N694" s="163">
        <f t="shared" ref="N694:O694" si="664">N695+N696+N697+N699+N700</f>
        <v>0</v>
      </c>
      <c r="O694" s="163">
        <f t="shared" si="664"/>
        <v>0</v>
      </c>
      <c r="P694" s="163"/>
      <c r="Q694" s="163">
        <f t="shared" ref="Q694:R694" si="665">Q695+Q696+Q697+Q699+Q700</f>
        <v>0</v>
      </c>
      <c r="R694" s="163">
        <f t="shared" si="665"/>
        <v>0</v>
      </c>
      <c r="S694" s="163"/>
      <c r="T694" s="163">
        <f t="shared" ref="T694:U694" si="666">T695+T696+T697+T699+T700</f>
        <v>0</v>
      </c>
      <c r="U694" s="163">
        <f t="shared" si="666"/>
        <v>0</v>
      </c>
      <c r="V694" s="163"/>
      <c r="W694" s="163">
        <f t="shared" ref="W694:X694" si="667">W695+W696+W697+W699+W700</f>
        <v>0</v>
      </c>
      <c r="X694" s="163">
        <f t="shared" si="667"/>
        <v>0</v>
      </c>
      <c r="Y694" s="163"/>
      <c r="Z694" s="163">
        <f t="shared" ref="Z694:AC694" si="668">Z695+Z696+Z697+Z699+Z700</f>
        <v>0</v>
      </c>
      <c r="AA694" s="163">
        <f t="shared" si="668"/>
        <v>0</v>
      </c>
      <c r="AB694" s="163">
        <f t="shared" si="668"/>
        <v>0</v>
      </c>
      <c r="AC694" s="163">
        <f t="shared" si="668"/>
        <v>0</v>
      </c>
      <c r="AD694" s="163"/>
      <c r="AE694" s="163">
        <f t="shared" ref="AE694:AH694" si="669">AE695+AE696+AE697+AE699+AE700</f>
        <v>0</v>
      </c>
      <c r="AF694" s="163">
        <f t="shared" si="669"/>
        <v>0</v>
      </c>
      <c r="AG694" s="163">
        <f t="shared" si="669"/>
        <v>0</v>
      </c>
      <c r="AH694" s="163">
        <f t="shared" si="669"/>
        <v>0</v>
      </c>
      <c r="AI694" s="163"/>
      <c r="AJ694" s="163">
        <f t="shared" ref="AJ694:AM694" si="670">AJ695+AJ696+AJ697+AJ699+AJ700</f>
        <v>0</v>
      </c>
      <c r="AK694" s="163">
        <f t="shared" si="670"/>
        <v>0</v>
      </c>
      <c r="AL694" s="163">
        <f t="shared" si="670"/>
        <v>0</v>
      </c>
      <c r="AM694" s="163">
        <f t="shared" si="670"/>
        <v>0</v>
      </c>
      <c r="AN694" s="163"/>
      <c r="AO694" s="163">
        <f t="shared" ref="AO694:AR694" si="671">AO695+AO696+AO697+AO699+AO700</f>
        <v>0</v>
      </c>
      <c r="AP694" s="163">
        <f t="shared" si="671"/>
        <v>0</v>
      </c>
      <c r="AQ694" s="163">
        <f t="shared" si="671"/>
        <v>0</v>
      </c>
      <c r="AR694" s="163">
        <f t="shared" si="671"/>
        <v>0</v>
      </c>
      <c r="AS694" s="163"/>
      <c r="AT694" s="163">
        <f t="shared" ref="AT694:AW694" si="672">AT695+AT696+AT697+AT699+AT700</f>
        <v>0</v>
      </c>
      <c r="AU694" s="163">
        <f t="shared" si="672"/>
        <v>0</v>
      </c>
      <c r="AV694" s="163">
        <f t="shared" si="672"/>
        <v>0</v>
      </c>
      <c r="AW694" s="163">
        <f t="shared" si="672"/>
        <v>0</v>
      </c>
      <c r="AX694" s="163"/>
      <c r="AY694" s="163">
        <f t="shared" ref="AY694:AZ694" si="673">AY695+AY696+AY697+AY699+AY700</f>
        <v>0</v>
      </c>
      <c r="AZ694" s="163">
        <f t="shared" si="673"/>
        <v>0</v>
      </c>
      <c r="BA694" s="163"/>
      <c r="BB694" s="160"/>
      <c r="BC694" s="162"/>
    </row>
    <row r="695" spans="1:55" ht="32.25" customHeight="1">
      <c r="A695" s="288"/>
      <c r="B695" s="287"/>
      <c r="C695" s="287"/>
      <c r="D695" s="148" t="s">
        <v>37</v>
      </c>
      <c r="E695" s="163">
        <f t="shared" si="660"/>
        <v>0</v>
      </c>
      <c r="F695" s="163">
        <f t="shared" si="661"/>
        <v>0</v>
      </c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  <c r="AA695" s="163"/>
      <c r="AB695" s="163"/>
      <c r="AC695" s="163"/>
      <c r="AD695" s="163"/>
      <c r="AE695" s="163"/>
      <c r="AF695" s="163"/>
      <c r="AG695" s="163"/>
      <c r="AH695" s="163"/>
      <c r="AI695" s="163"/>
      <c r="AJ695" s="163"/>
      <c r="AK695" s="163"/>
      <c r="AL695" s="163"/>
      <c r="AM695" s="163"/>
      <c r="AN695" s="163"/>
      <c r="AO695" s="163"/>
      <c r="AP695" s="163"/>
      <c r="AQ695" s="163"/>
      <c r="AR695" s="163"/>
      <c r="AS695" s="163"/>
      <c r="AT695" s="163"/>
      <c r="AU695" s="163"/>
      <c r="AV695" s="163"/>
      <c r="AW695" s="163"/>
      <c r="AX695" s="163"/>
      <c r="AY695" s="163"/>
      <c r="AZ695" s="163"/>
      <c r="BA695" s="163"/>
      <c r="BB695" s="160"/>
      <c r="BC695" s="162"/>
    </row>
    <row r="696" spans="1:55" ht="50.25" customHeight="1">
      <c r="A696" s="288"/>
      <c r="B696" s="287"/>
      <c r="C696" s="287"/>
      <c r="D696" s="172" t="s">
        <v>2</v>
      </c>
      <c r="E696" s="163">
        <f t="shared" si="660"/>
        <v>0</v>
      </c>
      <c r="F696" s="163">
        <f t="shared" si="661"/>
        <v>0</v>
      </c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  <c r="AA696" s="163"/>
      <c r="AB696" s="163"/>
      <c r="AC696" s="163"/>
      <c r="AD696" s="163"/>
      <c r="AE696" s="163"/>
      <c r="AF696" s="163"/>
      <c r="AG696" s="163"/>
      <c r="AH696" s="163"/>
      <c r="AI696" s="163"/>
      <c r="AJ696" s="163"/>
      <c r="AK696" s="163"/>
      <c r="AL696" s="163"/>
      <c r="AM696" s="163"/>
      <c r="AN696" s="163"/>
      <c r="AO696" s="163"/>
      <c r="AP696" s="163"/>
      <c r="AQ696" s="163"/>
      <c r="AR696" s="163"/>
      <c r="AS696" s="163"/>
      <c r="AT696" s="163"/>
      <c r="AU696" s="163"/>
      <c r="AV696" s="163"/>
      <c r="AW696" s="163"/>
      <c r="AX696" s="163"/>
      <c r="AY696" s="163"/>
      <c r="AZ696" s="163"/>
      <c r="BA696" s="163"/>
      <c r="BB696" s="160"/>
      <c r="BC696" s="162"/>
    </row>
    <row r="697" spans="1:55" ht="22.5" customHeight="1">
      <c r="A697" s="288"/>
      <c r="B697" s="287"/>
      <c r="C697" s="287"/>
      <c r="D697" s="237" t="s">
        <v>268</v>
      </c>
      <c r="E697" s="163">
        <f>H697+K697+N697+Q697+T697+W697+Z697+AE697+AJ697+AO697+AT697+AY697</f>
        <v>0</v>
      </c>
      <c r="F697" s="163">
        <f t="shared" si="661"/>
        <v>0</v>
      </c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  <c r="AA697" s="163"/>
      <c r="AB697" s="163"/>
      <c r="AC697" s="163"/>
      <c r="AD697" s="163"/>
      <c r="AE697" s="163"/>
      <c r="AF697" s="163"/>
      <c r="AG697" s="163"/>
      <c r="AH697" s="163"/>
      <c r="AI697" s="163"/>
      <c r="AJ697" s="163"/>
      <c r="AK697" s="163"/>
      <c r="AL697" s="205"/>
      <c r="AM697" s="163"/>
      <c r="AN697" s="163"/>
      <c r="AO697" s="163"/>
      <c r="AP697" s="163"/>
      <c r="AQ697" s="163"/>
      <c r="AR697" s="163"/>
      <c r="AS697" s="163"/>
      <c r="AT697" s="163"/>
      <c r="AU697" s="163"/>
      <c r="AV697" s="163"/>
      <c r="AW697" s="163"/>
      <c r="AX697" s="163"/>
      <c r="AY697" s="163">
        <v>0</v>
      </c>
      <c r="AZ697" s="163"/>
      <c r="BA697" s="163"/>
      <c r="BB697" s="160"/>
      <c r="BC697" s="162"/>
    </row>
    <row r="698" spans="1:55" ht="82.5" customHeight="1">
      <c r="A698" s="288"/>
      <c r="B698" s="287"/>
      <c r="C698" s="287"/>
      <c r="D698" s="237" t="s">
        <v>274</v>
      </c>
      <c r="E698" s="163">
        <f t="shared" ref="E698:E703" si="674">H698+K698+N698+Q698+T698+W698+Z698+AE698+AJ698+AO698+AT698+AY698</f>
        <v>0</v>
      </c>
      <c r="F698" s="163">
        <f t="shared" si="661"/>
        <v>0</v>
      </c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  <c r="AA698" s="163"/>
      <c r="AB698" s="163"/>
      <c r="AC698" s="163"/>
      <c r="AD698" s="163"/>
      <c r="AE698" s="163"/>
      <c r="AF698" s="163"/>
      <c r="AG698" s="163"/>
      <c r="AH698" s="163"/>
      <c r="AI698" s="163"/>
      <c r="AJ698" s="163"/>
      <c r="AK698" s="163"/>
      <c r="AL698" s="163"/>
      <c r="AM698" s="163"/>
      <c r="AN698" s="163"/>
      <c r="AO698" s="163"/>
      <c r="AP698" s="163"/>
      <c r="AQ698" s="163"/>
      <c r="AR698" s="163"/>
      <c r="AS698" s="163"/>
      <c r="AT698" s="163"/>
      <c r="AU698" s="163"/>
      <c r="AV698" s="163"/>
      <c r="AW698" s="163"/>
      <c r="AX698" s="163"/>
      <c r="AY698" s="163"/>
      <c r="AZ698" s="163"/>
      <c r="BA698" s="163"/>
      <c r="BB698" s="160"/>
      <c r="BC698" s="162"/>
    </row>
    <row r="699" spans="1:55" ht="22.5" customHeight="1">
      <c r="A699" s="288"/>
      <c r="B699" s="287"/>
      <c r="C699" s="287"/>
      <c r="D699" s="237" t="s">
        <v>269</v>
      </c>
      <c r="E699" s="163">
        <f t="shared" si="674"/>
        <v>0</v>
      </c>
      <c r="F699" s="163">
        <f t="shared" si="661"/>
        <v>0</v>
      </c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  <c r="AA699" s="163"/>
      <c r="AB699" s="163"/>
      <c r="AC699" s="163"/>
      <c r="AD699" s="163"/>
      <c r="AE699" s="163"/>
      <c r="AF699" s="163"/>
      <c r="AG699" s="163"/>
      <c r="AH699" s="163"/>
      <c r="AI699" s="163"/>
      <c r="AJ699" s="163"/>
      <c r="AK699" s="163"/>
      <c r="AL699" s="163"/>
      <c r="AM699" s="163"/>
      <c r="AN699" s="163"/>
      <c r="AO699" s="163"/>
      <c r="AP699" s="163"/>
      <c r="AQ699" s="163"/>
      <c r="AR699" s="163"/>
      <c r="AS699" s="163"/>
      <c r="AT699" s="163"/>
      <c r="AU699" s="163"/>
      <c r="AV699" s="163"/>
      <c r="AW699" s="163"/>
      <c r="AX699" s="163"/>
      <c r="AY699" s="163"/>
      <c r="AZ699" s="163"/>
      <c r="BA699" s="163"/>
      <c r="BB699" s="160"/>
      <c r="BC699" s="162"/>
    </row>
    <row r="700" spans="1:55" ht="31.2">
      <c r="A700" s="288"/>
      <c r="B700" s="287"/>
      <c r="C700" s="287"/>
      <c r="D700" s="238" t="s">
        <v>43</v>
      </c>
      <c r="E700" s="163">
        <f t="shared" si="674"/>
        <v>0</v>
      </c>
      <c r="F700" s="163">
        <f t="shared" si="661"/>
        <v>0</v>
      </c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  <c r="AA700" s="163"/>
      <c r="AB700" s="163"/>
      <c r="AC700" s="163"/>
      <c r="AD700" s="163"/>
      <c r="AE700" s="163"/>
      <c r="AF700" s="163"/>
      <c r="AG700" s="163"/>
      <c r="AH700" s="163"/>
      <c r="AI700" s="163"/>
      <c r="AJ700" s="163"/>
      <c r="AK700" s="163"/>
      <c r="AL700" s="163"/>
      <c r="AM700" s="163"/>
      <c r="AN700" s="163"/>
      <c r="AO700" s="163"/>
      <c r="AP700" s="163"/>
      <c r="AQ700" s="163"/>
      <c r="AR700" s="163"/>
      <c r="AS700" s="163"/>
      <c r="AT700" s="163"/>
      <c r="AU700" s="163"/>
      <c r="AV700" s="163"/>
      <c r="AW700" s="163"/>
      <c r="AX700" s="163"/>
      <c r="AY700" s="163"/>
      <c r="AZ700" s="163"/>
      <c r="BA700" s="163"/>
      <c r="BB700" s="160"/>
      <c r="BC700" s="162"/>
    </row>
    <row r="701" spans="1:55" ht="22.5" customHeight="1">
      <c r="A701" s="288" t="s">
        <v>601</v>
      </c>
      <c r="B701" s="287" t="s">
        <v>602</v>
      </c>
      <c r="C701" s="287" t="s">
        <v>307</v>
      </c>
      <c r="D701" s="150" t="s">
        <v>41</v>
      </c>
      <c r="E701" s="163">
        <f t="shared" si="674"/>
        <v>24666.5</v>
      </c>
      <c r="F701" s="163">
        <f t="shared" ref="F701:F721" si="675">I701+L701+O701+R701+U701+X701+AA701+AF701+AK701+AP701+AU701+AZ701</f>
        <v>24666.5</v>
      </c>
      <c r="G701" s="163"/>
      <c r="H701" s="163">
        <f>H702+H703+H704+H706+H707</f>
        <v>0</v>
      </c>
      <c r="I701" s="163">
        <f t="shared" ref="I701" si="676">I702+I703+I704+I706+I707</f>
        <v>0</v>
      </c>
      <c r="J701" s="163"/>
      <c r="K701" s="163">
        <f t="shared" ref="K701:L701" si="677">K702+K703+K704+K706+K707</f>
        <v>0</v>
      </c>
      <c r="L701" s="163">
        <f t="shared" si="677"/>
        <v>0</v>
      </c>
      <c r="M701" s="163"/>
      <c r="N701" s="163">
        <f t="shared" ref="N701:O701" si="678">N702+N703+N704+N706+N707</f>
        <v>0</v>
      </c>
      <c r="O701" s="163">
        <f t="shared" si="678"/>
        <v>0</v>
      </c>
      <c r="P701" s="163"/>
      <c r="Q701" s="163">
        <f t="shared" ref="Q701:R701" si="679">Q702+Q703+Q704+Q706+Q707</f>
        <v>0</v>
      </c>
      <c r="R701" s="163">
        <f t="shared" si="679"/>
        <v>0</v>
      </c>
      <c r="S701" s="163"/>
      <c r="T701" s="163">
        <f t="shared" ref="T701:U701" si="680">T702+T703+T704+T706+T707</f>
        <v>0</v>
      </c>
      <c r="U701" s="163">
        <f t="shared" si="680"/>
        <v>0</v>
      </c>
      <c r="V701" s="163"/>
      <c r="W701" s="163">
        <f t="shared" ref="W701:X701" si="681">W702+W703+W704+W706+W707</f>
        <v>0</v>
      </c>
      <c r="X701" s="163">
        <f t="shared" si="681"/>
        <v>0</v>
      </c>
      <c r="Y701" s="163"/>
      <c r="Z701" s="163">
        <f t="shared" ref="Z701:AC701" si="682">Z702+Z703+Z704+Z706+Z707</f>
        <v>0</v>
      </c>
      <c r="AA701" s="163">
        <f t="shared" si="682"/>
        <v>0</v>
      </c>
      <c r="AB701" s="163">
        <f t="shared" si="682"/>
        <v>0</v>
      </c>
      <c r="AC701" s="163">
        <f t="shared" si="682"/>
        <v>0</v>
      </c>
      <c r="AD701" s="163"/>
      <c r="AE701" s="163">
        <f t="shared" ref="AE701:AH701" si="683">AE702+AE703+AE704+AE706+AE707</f>
        <v>0</v>
      </c>
      <c r="AF701" s="163">
        <f t="shared" si="683"/>
        <v>0</v>
      </c>
      <c r="AG701" s="163">
        <f t="shared" si="683"/>
        <v>0</v>
      </c>
      <c r="AH701" s="163">
        <f t="shared" si="683"/>
        <v>0</v>
      </c>
      <c r="AI701" s="163"/>
      <c r="AJ701" s="163">
        <f t="shared" ref="AJ701:AM701" si="684">AJ702+AJ703+AJ704+AJ706+AJ707</f>
        <v>0</v>
      </c>
      <c r="AK701" s="163">
        <f t="shared" si="684"/>
        <v>0</v>
      </c>
      <c r="AL701" s="163">
        <f t="shared" si="684"/>
        <v>0</v>
      </c>
      <c r="AM701" s="163">
        <f t="shared" si="684"/>
        <v>0</v>
      </c>
      <c r="AN701" s="163"/>
      <c r="AO701" s="163">
        <f t="shared" ref="AO701:AR701" si="685">AO702+AO703+AO704+AO706+AO707</f>
        <v>0</v>
      </c>
      <c r="AP701" s="163">
        <f t="shared" si="685"/>
        <v>0</v>
      </c>
      <c r="AQ701" s="163">
        <f t="shared" si="685"/>
        <v>0</v>
      </c>
      <c r="AR701" s="163">
        <f t="shared" si="685"/>
        <v>0</v>
      </c>
      <c r="AS701" s="163"/>
      <c r="AT701" s="163">
        <f t="shared" ref="AT701:AW701" si="686">AT702+AT703+AT704+AT706+AT707</f>
        <v>0</v>
      </c>
      <c r="AU701" s="163">
        <f t="shared" si="686"/>
        <v>0</v>
      </c>
      <c r="AV701" s="163">
        <f t="shared" si="686"/>
        <v>0</v>
      </c>
      <c r="AW701" s="163">
        <f t="shared" si="686"/>
        <v>0</v>
      </c>
      <c r="AX701" s="163"/>
      <c r="AY701" s="163">
        <f t="shared" ref="AY701:AZ701" si="687">AY702+AY703+AY704+AY706+AY707</f>
        <v>24666.5</v>
      </c>
      <c r="AZ701" s="163">
        <f t="shared" si="687"/>
        <v>24666.5</v>
      </c>
      <c r="BA701" s="163"/>
      <c r="BB701" s="160"/>
      <c r="BC701" s="162"/>
    </row>
    <row r="702" spans="1:55" ht="32.25" customHeight="1">
      <c r="A702" s="288"/>
      <c r="B702" s="287"/>
      <c r="C702" s="287"/>
      <c r="D702" s="148" t="s">
        <v>37</v>
      </c>
      <c r="E702" s="163">
        <f t="shared" si="674"/>
        <v>0</v>
      </c>
      <c r="F702" s="163">
        <f t="shared" si="675"/>
        <v>0</v>
      </c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  <c r="AA702" s="163"/>
      <c r="AB702" s="163"/>
      <c r="AC702" s="163"/>
      <c r="AD702" s="163"/>
      <c r="AE702" s="163"/>
      <c r="AF702" s="163"/>
      <c r="AG702" s="163"/>
      <c r="AH702" s="163"/>
      <c r="AI702" s="163"/>
      <c r="AJ702" s="163"/>
      <c r="AK702" s="163"/>
      <c r="AL702" s="163"/>
      <c r="AM702" s="163"/>
      <c r="AN702" s="163"/>
      <c r="AO702" s="163"/>
      <c r="AP702" s="163"/>
      <c r="AQ702" s="163"/>
      <c r="AR702" s="163"/>
      <c r="AS702" s="163"/>
      <c r="AT702" s="163"/>
      <c r="AU702" s="163"/>
      <c r="AV702" s="163"/>
      <c r="AW702" s="163"/>
      <c r="AX702" s="163"/>
      <c r="AY702" s="163"/>
      <c r="AZ702" s="163"/>
      <c r="BA702" s="163"/>
      <c r="BB702" s="160"/>
      <c r="BC702" s="162"/>
    </row>
    <row r="703" spans="1:55" ht="50.25" customHeight="1">
      <c r="A703" s="288"/>
      <c r="B703" s="287"/>
      <c r="C703" s="287"/>
      <c r="D703" s="172" t="s">
        <v>2</v>
      </c>
      <c r="E703" s="163">
        <f t="shared" si="674"/>
        <v>24666.5</v>
      </c>
      <c r="F703" s="163">
        <f t="shared" si="675"/>
        <v>24666.5</v>
      </c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  <c r="AA703" s="163"/>
      <c r="AB703" s="163"/>
      <c r="AC703" s="163"/>
      <c r="AD703" s="163"/>
      <c r="AE703" s="163"/>
      <c r="AF703" s="163"/>
      <c r="AG703" s="163"/>
      <c r="AH703" s="163"/>
      <c r="AI703" s="163"/>
      <c r="AJ703" s="163"/>
      <c r="AK703" s="163"/>
      <c r="AL703" s="163"/>
      <c r="AM703" s="163"/>
      <c r="AN703" s="163"/>
      <c r="AO703" s="163"/>
      <c r="AP703" s="163"/>
      <c r="AQ703" s="163"/>
      <c r="AR703" s="163"/>
      <c r="AS703" s="163"/>
      <c r="AT703" s="163"/>
      <c r="AU703" s="163"/>
      <c r="AV703" s="163"/>
      <c r="AW703" s="163"/>
      <c r="AX703" s="163"/>
      <c r="AY703" s="163">
        <f>AY710+AY717</f>
        <v>24666.5</v>
      </c>
      <c r="AZ703" s="163">
        <f>AZ710+AZ717</f>
        <v>24666.5</v>
      </c>
      <c r="BA703" s="163"/>
      <c r="BB703" s="160"/>
      <c r="BC703" s="162"/>
    </row>
    <row r="704" spans="1:55" ht="22.5" customHeight="1">
      <c r="A704" s="288"/>
      <c r="B704" s="287"/>
      <c r="C704" s="287"/>
      <c r="D704" s="245" t="s">
        <v>268</v>
      </c>
      <c r="E704" s="163">
        <f>H704+K704+N704+Q704+T704+W704+Z704+AE704+AJ704+AO704+AT704+AY704</f>
        <v>0</v>
      </c>
      <c r="F704" s="163">
        <f t="shared" si="675"/>
        <v>0</v>
      </c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  <c r="AA704" s="163"/>
      <c r="AB704" s="163"/>
      <c r="AC704" s="163"/>
      <c r="AD704" s="163"/>
      <c r="AE704" s="163"/>
      <c r="AF704" s="163"/>
      <c r="AG704" s="163"/>
      <c r="AH704" s="163"/>
      <c r="AI704" s="163"/>
      <c r="AJ704" s="163"/>
      <c r="AK704" s="163"/>
      <c r="AL704" s="205"/>
      <c r="AM704" s="163"/>
      <c r="AN704" s="163"/>
      <c r="AO704" s="163"/>
      <c r="AP704" s="163"/>
      <c r="AQ704" s="163"/>
      <c r="AR704" s="163"/>
      <c r="AS704" s="163"/>
      <c r="AT704" s="163"/>
      <c r="AU704" s="163"/>
      <c r="AV704" s="163"/>
      <c r="AW704" s="163"/>
      <c r="AX704" s="163"/>
      <c r="AY704" s="163"/>
      <c r="AZ704" s="163"/>
      <c r="BA704" s="163"/>
      <c r="BB704" s="160"/>
      <c r="BC704" s="162"/>
    </row>
    <row r="705" spans="1:55" ht="82.5" customHeight="1">
      <c r="A705" s="288"/>
      <c r="B705" s="287"/>
      <c r="C705" s="287"/>
      <c r="D705" s="245" t="s">
        <v>274</v>
      </c>
      <c r="E705" s="163">
        <f t="shared" ref="E705:E710" si="688">H705+K705+N705+Q705+T705+W705+Z705+AE705+AJ705+AO705+AT705+AY705</f>
        <v>0</v>
      </c>
      <c r="F705" s="163">
        <f t="shared" si="675"/>
        <v>0</v>
      </c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  <c r="AA705" s="163"/>
      <c r="AB705" s="163"/>
      <c r="AC705" s="163"/>
      <c r="AD705" s="163"/>
      <c r="AE705" s="163"/>
      <c r="AF705" s="163"/>
      <c r="AG705" s="163"/>
      <c r="AH705" s="163"/>
      <c r="AI705" s="163"/>
      <c r="AJ705" s="163"/>
      <c r="AK705" s="163"/>
      <c r="AL705" s="163"/>
      <c r="AM705" s="163"/>
      <c r="AN705" s="163"/>
      <c r="AO705" s="163"/>
      <c r="AP705" s="163"/>
      <c r="AQ705" s="163"/>
      <c r="AR705" s="163"/>
      <c r="AS705" s="163"/>
      <c r="AT705" s="163"/>
      <c r="AU705" s="163"/>
      <c r="AV705" s="163"/>
      <c r="AW705" s="163"/>
      <c r="AX705" s="163"/>
      <c r="AY705" s="163"/>
      <c r="AZ705" s="163"/>
      <c r="BA705" s="163"/>
      <c r="BB705" s="160"/>
      <c r="BC705" s="162"/>
    </row>
    <row r="706" spans="1:55" ht="22.5" customHeight="1">
      <c r="A706" s="288"/>
      <c r="B706" s="287"/>
      <c r="C706" s="287"/>
      <c r="D706" s="245" t="s">
        <v>269</v>
      </c>
      <c r="E706" s="163">
        <f t="shared" si="688"/>
        <v>0</v>
      </c>
      <c r="F706" s="163">
        <f t="shared" si="675"/>
        <v>0</v>
      </c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  <c r="AA706" s="163"/>
      <c r="AB706" s="163"/>
      <c r="AC706" s="163"/>
      <c r="AD706" s="163"/>
      <c r="AE706" s="163"/>
      <c r="AF706" s="163"/>
      <c r="AG706" s="163"/>
      <c r="AH706" s="163"/>
      <c r="AI706" s="163"/>
      <c r="AJ706" s="163"/>
      <c r="AK706" s="163"/>
      <c r="AL706" s="163"/>
      <c r="AM706" s="163"/>
      <c r="AN706" s="163"/>
      <c r="AO706" s="163"/>
      <c r="AP706" s="163"/>
      <c r="AQ706" s="163"/>
      <c r="AR706" s="163"/>
      <c r="AS706" s="163"/>
      <c r="AT706" s="163"/>
      <c r="AU706" s="163"/>
      <c r="AV706" s="163"/>
      <c r="AW706" s="163"/>
      <c r="AX706" s="163"/>
      <c r="AY706" s="163"/>
      <c r="AZ706" s="163"/>
      <c r="BA706" s="163"/>
      <c r="BB706" s="160"/>
      <c r="BC706" s="162"/>
    </row>
    <row r="707" spans="1:55" ht="31.2">
      <c r="A707" s="288"/>
      <c r="B707" s="287"/>
      <c r="C707" s="287"/>
      <c r="D707" s="246" t="s">
        <v>43</v>
      </c>
      <c r="E707" s="163">
        <f t="shared" si="688"/>
        <v>0</v>
      </c>
      <c r="F707" s="163">
        <f t="shared" si="675"/>
        <v>0</v>
      </c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  <c r="AA707" s="163"/>
      <c r="AB707" s="163"/>
      <c r="AC707" s="163"/>
      <c r="AD707" s="163"/>
      <c r="AE707" s="163"/>
      <c r="AF707" s="163"/>
      <c r="AG707" s="163"/>
      <c r="AH707" s="163"/>
      <c r="AI707" s="163"/>
      <c r="AJ707" s="163"/>
      <c r="AK707" s="163"/>
      <c r="AL707" s="163"/>
      <c r="AM707" s="163"/>
      <c r="AN707" s="163"/>
      <c r="AO707" s="163"/>
      <c r="AP707" s="163"/>
      <c r="AQ707" s="163"/>
      <c r="AR707" s="163"/>
      <c r="AS707" s="163"/>
      <c r="AT707" s="163"/>
      <c r="AU707" s="163"/>
      <c r="AV707" s="163"/>
      <c r="AW707" s="163"/>
      <c r="AX707" s="163"/>
      <c r="AY707" s="163"/>
      <c r="AZ707" s="163"/>
      <c r="BA707" s="163"/>
      <c r="BB707" s="160"/>
      <c r="BC707" s="162"/>
    </row>
    <row r="708" spans="1:55" ht="22.5" customHeight="1">
      <c r="A708" s="288"/>
      <c r="B708" s="287" t="s">
        <v>312</v>
      </c>
      <c r="C708" s="287"/>
      <c r="D708" s="150" t="s">
        <v>41</v>
      </c>
      <c r="E708" s="163">
        <f t="shared" si="688"/>
        <v>20013.53</v>
      </c>
      <c r="F708" s="163">
        <f t="shared" si="675"/>
        <v>20013.53</v>
      </c>
      <c r="G708" s="163">
        <f t="shared" ref="G708" si="689">F708*100/E708</f>
        <v>100</v>
      </c>
      <c r="H708" s="163">
        <f>H709+H710+H711+H713+H714</f>
        <v>0</v>
      </c>
      <c r="I708" s="163">
        <f t="shared" ref="I708" si="690">I709+I710+I711+I713+I714</f>
        <v>0</v>
      </c>
      <c r="J708" s="163"/>
      <c r="K708" s="163">
        <f t="shared" ref="K708:L708" si="691">K709+K710+K711+K713+K714</f>
        <v>0</v>
      </c>
      <c r="L708" s="163">
        <f t="shared" si="691"/>
        <v>0</v>
      </c>
      <c r="M708" s="163"/>
      <c r="N708" s="163">
        <f t="shared" ref="N708:O708" si="692">N709+N710+N711+N713+N714</f>
        <v>0</v>
      </c>
      <c r="O708" s="163">
        <f t="shared" si="692"/>
        <v>0</v>
      </c>
      <c r="P708" s="163"/>
      <c r="Q708" s="163">
        <f t="shared" ref="Q708:R708" si="693">Q709+Q710+Q711+Q713+Q714</f>
        <v>0</v>
      </c>
      <c r="R708" s="163">
        <f t="shared" si="693"/>
        <v>0</v>
      </c>
      <c r="S708" s="163"/>
      <c r="T708" s="163">
        <f t="shared" ref="T708:U708" si="694">T709+T710+T711+T713+T714</f>
        <v>0</v>
      </c>
      <c r="U708" s="163">
        <f t="shared" si="694"/>
        <v>0</v>
      </c>
      <c r="V708" s="163"/>
      <c r="W708" s="163">
        <f t="shared" ref="W708:X708" si="695">W709+W710+W711+W713+W714</f>
        <v>0</v>
      </c>
      <c r="X708" s="163">
        <f t="shared" si="695"/>
        <v>0</v>
      </c>
      <c r="Y708" s="163"/>
      <c r="Z708" s="163">
        <f t="shared" ref="Z708:AC708" si="696">Z709+Z710+Z711+Z713+Z714</f>
        <v>0</v>
      </c>
      <c r="AA708" s="163">
        <f t="shared" si="696"/>
        <v>0</v>
      </c>
      <c r="AB708" s="163">
        <f t="shared" si="696"/>
        <v>0</v>
      </c>
      <c r="AC708" s="163">
        <f t="shared" si="696"/>
        <v>0</v>
      </c>
      <c r="AD708" s="163"/>
      <c r="AE708" s="163">
        <f t="shared" ref="AE708:AH708" si="697">AE709+AE710+AE711+AE713+AE714</f>
        <v>0</v>
      </c>
      <c r="AF708" s="163">
        <f t="shared" si="697"/>
        <v>0</v>
      </c>
      <c r="AG708" s="163">
        <f t="shared" si="697"/>
        <v>0</v>
      </c>
      <c r="AH708" s="163">
        <f t="shared" si="697"/>
        <v>0</v>
      </c>
      <c r="AI708" s="163"/>
      <c r="AJ708" s="163">
        <f t="shared" ref="AJ708:AM708" si="698">AJ709+AJ710+AJ711+AJ713+AJ714</f>
        <v>0</v>
      </c>
      <c r="AK708" s="163">
        <f t="shared" si="698"/>
        <v>0</v>
      </c>
      <c r="AL708" s="163">
        <f t="shared" si="698"/>
        <v>0</v>
      </c>
      <c r="AM708" s="163">
        <f t="shared" si="698"/>
        <v>0</v>
      </c>
      <c r="AN708" s="163"/>
      <c r="AO708" s="163">
        <f t="shared" ref="AO708:AR708" si="699">AO709+AO710+AO711+AO713+AO714</f>
        <v>0</v>
      </c>
      <c r="AP708" s="163">
        <f t="shared" si="699"/>
        <v>0</v>
      </c>
      <c r="AQ708" s="163">
        <f t="shared" si="699"/>
        <v>0</v>
      </c>
      <c r="AR708" s="163">
        <f t="shared" si="699"/>
        <v>0</v>
      </c>
      <c r="AS708" s="163"/>
      <c r="AT708" s="163">
        <f t="shared" ref="AT708:AW708" si="700">AT709+AT710+AT711+AT713+AT714</f>
        <v>0</v>
      </c>
      <c r="AU708" s="163">
        <f t="shared" si="700"/>
        <v>0</v>
      </c>
      <c r="AV708" s="163">
        <f t="shared" si="700"/>
        <v>0</v>
      </c>
      <c r="AW708" s="163">
        <f t="shared" si="700"/>
        <v>0</v>
      </c>
      <c r="AX708" s="163"/>
      <c r="AY708" s="163">
        <f t="shared" ref="AY708:AZ708" si="701">AY709+AY710+AY711+AY713+AY714</f>
        <v>20013.53</v>
      </c>
      <c r="AZ708" s="163">
        <f t="shared" si="701"/>
        <v>20013.53</v>
      </c>
      <c r="BA708" s="163"/>
      <c r="BB708" s="160"/>
      <c r="BC708" s="162"/>
    </row>
    <row r="709" spans="1:55" ht="32.25" customHeight="1">
      <c r="A709" s="288"/>
      <c r="B709" s="287"/>
      <c r="C709" s="287"/>
      <c r="D709" s="148" t="s">
        <v>37</v>
      </c>
      <c r="E709" s="163">
        <f t="shared" si="688"/>
        <v>0</v>
      </c>
      <c r="F709" s="163">
        <f t="shared" si="675"/>
        <v>0</v>
      </c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  <c r="AA709" s="163"/>
      <c r="AB709" s="163"/>
      <c r="AC709" s="163"/>
      <c r="AD709" s="163"/>
      <c r="AE709" s="163"/>
      <c r="AF709" s="163"/>
      <c r="AG709" s="163"/>
      <c r="AH709" s="163"/>
      <c r="AI709" s="163"/>
      <c r="AJ709" s="163"/>
      <c r="AK709" s="163"/>
      <c r="AL709" s="163"/>
      <c r="AM709" s="163"/>
      <c r="AN709" s="163"/>
      <c r="AO709" s="163"/>
      <c r="AP709" s="163"/>
      <c r="AQ709" s="163"/>
      <c r="AR709" s="163"/>
      <c r="AS709" s="163"/>
      <c r="AT709" s="163"/>
      <c r="AU709" s="163"/>
      <c r="AV709" s="163"/>
      <c r="AW709" s="163"/>
      <c r="AX709" s="163"/>
      <c r="AY709" s="163"/>
      <c r="AZ709" s="163"/>
      <c r="BA709" s="163"/>
      <c r="BB709" s="160"/>
      <c r="BC709" s="162"/>
    </row>
    <row r="710" spans="1:55" ht="50.25" customHeight="1">
      <c r="A710" s="288"/>
      <c r="B710" s="287"/>
      <c r="C710" s="287"/>
      <c r="D710" s="172" t="s">
        <v>2</v>
      </c>
      <c r="E710" s="163">
        <f t="shared" si="688"/>
        <v>20013.53</v>
      </c>
      <c r="F710" s="163">
        <f t="shared" si="675"/>
        <v>20013.53</v>
      </c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  <c r="AA710" s="163"/>
      <c r="AB710" s="163"/>
      <c r="AC710" s="163"/>
      <c r="AD710" s="163"/>
      <c r="AE710" s="163"/>
      <c r="AF710" s="163"/>
      <c r="AG710" s="163"/>
      <c r="AH710" s="163"/>
      <c r="AI710" s="163"/>
      <c r="AJ710" s="163"/>
      <c r="AK710" s="163"/>
      <c r="AL710" s="163"/>
      <c r="AM710" s="163"/>
      <c r="AN710" s="163"/>
      <c r="AO710" s="163"/>
      <c r="AP710" s="163"/>
      <c r="AQ710" s="163"/>
      <c r="AR710" s="163"/>
      <c r="AS710" s="163"/>
      <c r="AT710" s="163"/>
      <c r="AU710" s="163"/>
      <c r="AV710" s="163"/>
      <c r="AW710" s="163"/>
      <c r="AX710" s="163"/>
      <c r="AY710" s="163">
        <v>20013.53</v>
      </c>
      <c r="AZ710" s="163">
        <v>20013.53</v>
      </c>
      <c r="BA710" s="163"/>
      <c r="BB710" s="160"/>
      <c r="BC710" s="162"/>
    </row>
    <row r="711" spans="1:55" ht="22.5" customHeight="1">
      <c r="A711" s="288"/>
      <c r="B711" s="287"/>
      <c r="C711" s="287"/>
      <c r="D711" s="245" t="s">
        <v>268</v>
      </c>
      <c r="E711" s="163">
        <f>H711+K711+N711+Q711+T711+W711+Z711+AE711+AJ711+AO711+AT711+AY711</f>
        <v>0</v>
      </c>
      <c r="F711" s="163">
        <f t="shared" si="675"/>
        <v>0</v>
      </c>
      <c r="G711" s="163" t="e">
        <f t="shared" ref="G711" si="702">F711*100/E711</f>
        <v>#DIV/0!</v>
      </c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  <c r="AA711" s="163"/>
      <c r="AB711" s="163"/>
      <c r="AC711" s="163"/>
      <c r="AD711" s="163"/>
      <c r="AE711" s="163"/>
      <c r="AF711" s="163"/>
      <c r="AG711" s="163"/>
      <c r="AH711" s="163"/>
      <c r="AI711" s="163"/>
      <c r="AJ711" s="163"/>
      <c r="AK711" s="163"/>
      <c r="AL711" s="163"/>
      <c r="AM711" s="163"/>
      <c r="AN711" s="163"/>
      <c r="AO711" s="163"/>
      <c r="AP711" s="163"/>
      <c r="AQ711" s="163"/>
      <c r="AR711" s="163"/>
      <c r="AS711" s="163"/>
      <c r="AT711" s="163"/>
      <c r="AU711" s="163"/>
      <c r="AV711" s="163"/>
      <c r="AW711" s="163"/>
      <c r="AX711" s="163"/>
      <c r="AY711" s="163"/>
      <c r="AZ711" s="163"/>
      <c r="BA711" s="163"/>
      <c r="BB711" s="160"/>
      <c r="BC711" s="162"/>
    </row>
    <row r="712" spans="1:55" ht="82.5" customHeight="1">
      <c r="A712" s="288"/>
      <c r="B712" s="287"/>
      <c r="C712" s="287"/>
      <c r="D712" s="245" t="s">
        <v>274</v>
      </c>
      <c r="E712" s="163">
        <f t="shared" ref="E712:E717" si="703">H712+K712+N712+Q712+T712+W712+Z712+AE712+AJ712+AO712+AT712+AY712</f>
        <v>0</v>
      </c>
      <c r="F712" s="163">
        <f t="shared" si="675"/>
        <v>0</v>
      </c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  <c r="AA712" s="163"/>
      <c r="AB712" s="163"/>
      <c r="AC712" s="163"/>
      <c r="AD712" s="163"/>
      <c r="AE712" s="163"/>
      <c r="AF712" s="163"/>
      <c r="AG712" s="163"/>
      <c r="AH712" s="163"/>
      <c r="AI712" s="163"/>
      <c r="AJ712" s="163"/>
      <c r="AK712" s="163"/>
      <c r="AL712" s="163"/>
      <c r="AM712" s="163"/>
      <c r="AN712" s="163"/>
      <c r="AO712" s="163"/>
      <c r="AP712" s="163"/>
      <c r="AQ712" s="163"/>
      <c r="AR712" s="163"/>
      <c r="AS712" s="163"/>
      <c r="AT712" s="163"/>
      <c r="AU712" s="163"/>
      <c r="AV712" s="163"/>
      <c r="AW712" s="163"/>
      <c r="AX712" s="163"/>
      <c r="AY712" s="163"/>
      <c r="AZ712" s="163"/>
      <c r="BA712" s="163"/>
      <c r="BB712" s="160"/>
      <c r="BC712" s="162"/>
    </row>
    <row r="713" spans="1:55" ht="22.5" customHeight="1">
      <c r="A713" s="288"/>
      <c r="B713" s="287"/>
      <c r="C713" s="287"/>
      <c r="D713" s="245" t="s">
        <v>269</v>
      </c>
      <c r="E713" s="163">
        <f t="shared" si="703"/>
        <v>0</v>
      </c>
      <c r="F713" s="163">
        <f t="shared" si="675"/>
        <v>0</v>
      </c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  <c r="AA713" s="163"/>
      <c r="AB713" s="163"/>
      <c r="AC713" s="163"/>
      <c r="AD713" s="163"/>
      <c r="AE713" s="163"/>
      <c r="AF713" s="163"/>
      <c r="AG713" s="163"/>
      <c r="AH713" s="163"/>
      <c r="AI713" s="163"/>
      <c r="AJ713" s="163"/>
      <c r="AK713" s="163"/>
      <c r="AL713" s="163"/>
      <c r="AM713" s="163"/>
      <c r="AN713" s="163"/>
      <c r="AO713" s="163"/>
      <c r="AP713" s="163"/>
      <c r="AQ713" s="163"/>
      <c r="AR713" s="163"/>
      <c r="AS713" s="163"/>
      <c r="AT713" s="163"/>
      <c r="AU713" s="163"/>
      <c r="AV713" s="163"/>
      <c r="AW713" s="163"/>
      <c r="AX713" s="163"/>
      <c r="AY713" s="163"/>
      <c r="AZ713" s="163"/>
      <c r="BA713" s="163"/>
      <c r="BB713" s="160"/>
      <c r="BC713" s="162"/>
    </row>
    <row r="714" spans="1:55" ht="31.2">
      <c r="A714" s="288"/>
      <c r="B714" s="287"/>
      <c r="C714" s="287"/>
      <c r="D714" s="246" t="s">
        <v>43</v>
      </c>
      <c r="E714" s="163">
        <f t="shared" si="703"/>
        <v>0</v>
      </c>
      <c r="F714" s="163">
        <f t="shared" si="675"/>
        <v>0</v>
      </c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  <c r="AA714" s="163"/>
      <c r="AB714" s="163"/>
      <c r="AC714" s="163"/>
      <c r="AD714" s="163"/>
      <c r="AE714" s="163"/>
      <c r="AF714" s="163"/>
      <c r="AG714" s="163"/>
      <c r="AH714" s="163"/>
      <c r="AI714" s="163"/>
      <c r="AJ714" s="163"/>
      <c r="AK714" s="163"/>
      <c r="AL714" s="163"/>
      <c r="AM714" s="163"/>
      <c r="AN714" s="163"/>
      <c r="AO714" s="163"/>
      <c r="AP714" s="163"/>
      <c r="AQ714" s="163"/>
      <c r="AR714" s="163"/>
      <c r="AS714" s="163"/>
      <c r="AT714" s="163"/>
      <c r="AU714" s="163"/>
      <c r="AV714" s="163"/>
      <c r="AW714" s="163"/>
      <c r="AX714" s="163"/>
      <c r="AY714" s="163"/>
      <c r="AZ714" s="163"/>
      <c r="BA714" s="163"/>
      <c r="BB714" s="160"/>
      <c r="BC714" s="162"/>
    </row>
    <row r="715" spans="1:55" ht="22.5" customHeight="1">
      <c r="A715" s="288"/>
      <c r="B715" s="287" t="s">
        <v>313</v>
      </c>
      <c r="C715" s="287"/>
      <c r="D715" s="150" t="s">
        <v>41</v>
      </c>
      <c r="E715" s="163">
        <f t="shared" si="703"/>
        <v>4652.97</v>
      </c>
      <c r="F715" s="163">
        <f t="shared" si="675"/>
        <v>4652.97</v>
      </c>
      <c r="G715" s="163">
        <f t="shared" ref="G715" si="704">F715*100/E715</f>
        <v>100</v>
      </c>
      <c r="H715" s="163">
        <f>H716+H717+H718+H720+H721</f>
        <v>0</v>
      </c>
      <c r="I715" s="163">
        <f t="shared" ref="I715" si="705">I716+I717+I718+I720+I721</f>
        <v>0</v>
      </c>
      <c r="J715" s="163"/>
      <c r="K715" s="163">
        <f t="shared" ref="K715:L715" si="706">K716+K717+K718+K720+K721</f>
        <v>0</v>
      </c>
      <c r="L715" s="163">
        <f t="shared" si="706"/>
        <v>0</v>
      </c>
      <c r="M715" s="163"/>
      <c r="N715" s="163">
        <f t="shared" ref="N715:O715" si="707">N716+N717+N718+N720+N721</f>
        <v>0</v>
      </c>
      <c r="O715" s="163">
        <f t="shared" si="707"/>
        <v>0</v>
      </c>
      <c r="P715" s="163"/>
      <c r="Q715" s="163">
        <f t="shared" ref="Q715:R715" si="708">Q716+Q717+Q718+Q720+Q721</f>
        <v>0</v>
      </c>
      <c r="R715" s="163">
        <f t="shared" si="708"/>
        <v>0</v>
      </c>
      <c r="S715" s="163"/>
      <c r="T715" s="163">
        <f t="shared" ref="T715:U715" si="709">T716+T717+T718+T720+T721</f>
        <v>0</v>
      </c>
      <c r="U715" s="163">
        <f t="shared" si="709"/>
        <v>0</v>
      </c>
      <c r="V715" s="163"/>
      <c r="W715" s="163">
        <f t="shared" ref="W715:X715" si="710">W716+W717+W718+W720+W721</f>
        <v>0</v>
      </c>
      <c r="X715" s="163">
        <f t="shared" si="710"/>
        <v>0</v>
      </c>
      <c r="Y715" s="163"/>
      <c r="Z715" s="163">
        <f t="shared" ref="Z715:AC715" si="711">Z716+Z717+Z718+Z720+Z721</f>
        <v>0</v>
      </c>
      <c r="AA715" s="163">
        <f t="shared" si="711"/>
        <v>0</v>
      </c>
      <c r="AB715" s="163">
        <f t="shared" si="711"/>
        <v>0</v>
      </c>
      <c r="AC715" s="163">
        <f t="shared" si="711"/>
        <v>0</v>
      </c>
      <c r="AD715" s="163"/>
      <c r="AE715" s="163">
        <f t="shared" ref="AE715:AH715" si="712">AE716+AE717+AE718+AE720+AE721</f>
        <v>0</v>
      </c>
      <c r="AF715" s="163">
        <f t="shared" si="712"/>
        <v>0</v>
      </c>
      <c r="AG715" s="163">
        <f t="shared" si="712"/>
        <v>0</v>
      </c>
      <c r="AH715" s="163">
        <f t="shared" si="712"/>
        <v>0</v>
      </c>
      <c r="AI715" s="163"/>
      <c r="AJ715" s="163">
        <f t="shared" ref="AJ715:AM715" si="713">AJ716+AJ717+AJ718+AJ720+AJ721</f>
        <v>0</v>
      </c>
      <c r="AK715" s="163">
        <f t="shared" si="713"/>
        <v>0</v>
      </c>
      <c r="AL715" s="163">
        <f t="shared" si="713"/>
        <v>0</v>
      </c>
      <c r="AM715" s="163">
        <f t="shared" si="713"/>
        <v>0</v>
      </c>
      <c r="AN715" s="163"/>
      <c r="AO715" s="163">
        <f t="shared" ref="AO715:AR715" si="714">AO716+AO717+AO718+AO720+AO721</f>
        <v>0</v>
      </c>
      <c r="AP715" s="163">
        <f t="shared" si="714"/>
        <v>0</v>
      </c>
      <c r="AQ715" s="163">
        <f t="shared" si="714"/>
        <v>0</v>
      </c>
      <c r="AR715" s="163">
        <f t="shared" si="714"/>
        <v>0</v>
      </c>
      <c r="AS715" s="163"/>
      <c r="AT715" s="163">
        <f t="shared" ref="AT715:AW715" si="715">AT716+AT717+AT718+AT720+AT721</f>
        <v>0</v>
      </c>
      <c r="AU715" s="163">
        <f t="shared" si="715"/>
        <v>0</v>
      </c>
      <c r="AV715" s="163">
        <f t="shared" si="715"/>
        <v>0</v>
      </c>
      <c r="AW715" s="163">
        <f t="shared" si="715"/>
        <v>0</v>
      </c>
      <c r="AX715" s="163"/>
      <c r="AY715" s="163">
        <f t="shared" ref="AY715:AZ715" si="716">AY716+AY717+AY718+AY720+AY721</f>
        <v>4652.97</v>
      </c>
      <c r="AZ715" s="163">
        <f t="shared" si="716"/>
        <v>4652.97</v>
      </c>
      <c r="BA715" s="163"/>
      <c r="BB715" s="160"/>
      <c r="BC715" s="162"/>
    </row>
    <row r="716" spans="1:55" ht="32.25" customHeight="1">
      <c r="A716" s="288"/>
      <c r="B716" s="287"/>
      <c r="C716" s="287"/>
      <c r="D716" s="148" t="s">
        <v>37</v>
      </c>
      <c r="E716" s="163">
        <f t="shared" si="703"/>
        <v>0</v>
      </c>
      <c r="F716" s="163">
        <f t="shared" si="675"/>
        <v>0</v>
      </c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  <c r="AA716" s="163"/>
      <c r="AB716" s="163"/>
      <c r="AC716" s="163"/>
      <c r="AD716" s="163"/>
      <c r="AE716" s="163"/>
      <c r="AF716" s="163"/>
      <c r="AG716" s="163"/>
      <c r="AH716" s="163"/>
      <c r="AI716" s="163"/>
      <c r="AJ716" s="163"/>
      <c r="AK716" s="163"/>
      <c r="AL716" s="163"/>
      <c r="AM716" s="163"/>
      <c r="AN716" s="163"/>
      <c r="AO716" s="163"/>
      <c r="AP716" s="163"/>
      <c r="AQ716" s="163"/>
      <c r="AR716" s="163"/>
      <c r="AS716" s="163"/>
      <c r="AT716" s="163"/>
      <c r="AU716" s="163"/>
      <c r="AV716" s="163"/>
      <c r="AW716" s="163"/>
      <c r="AX716" s="163"/>
      <c r="AY716" s="163"/>
      <c r="AZ716" s="163"/>
      <c r="BA716" s="163"/>
      <c r="BB716" s="160"/>
      <c r="BC716" s="162"/>
    </row>
    <row r="717" spans="1:55" ht="50.25" customHeight="1">
      <c r="A717" s="288"/>
      <c r="B717" s="287"/>
      <c r="C717" s="287"/>
      <c r="D717" s="172" t="s">
        <v>2</v>
      </c>
      <c r="E717" s="163">
        <f t="shared" si="703"/>
        <v>4652.97</v>
      </c>
      <c r="F717" s="163">
        <f t="shared" si="675"/>
        <v>4652.97</v>
      </c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  <c r="AA717" s="163"/>
      <c r="AB717" s="163"/>
      <c r="AC717" s="163"/>
      <c r="AD717" s="163"/>
      <c r="AE717" s="163"/>
      <c r="AF717" s="163"/>
      <c r="AG717" s="163"/>
      <c r="AH717" s="163"/>
      <c r="AI717" s="163"/>
      <c r="AJ717" s="163"/>
      <c r="AK717" s="163"/>
      <c r="AL717" s="163"/>
      <c r="AM717" s="163"/>
      <c r="AN717" s="163"/>
      <c r="AO717" s="163"/>
      <c r="AP717" s="163"/>
      <c r="AQ717" s="163"/>
      <c r="AR717" s="163"/>
      <c r="AS717" s="163"/>
      <c r="AT717" s="163"/>
      <c r="AU717" s="163"/>
      <c r="AV717" s="163"/>
      <c r="AW717" s="163"/>
      <c r="AX717" s="163"/>
      <c r="AY717" s="163">
        <v>4652.97</v>
      </c>
      <c r="AZ717" s="163">
        <v>4652.97</v>
      </c>
      <c r="BA717" s="163"/>
      <c r="BB717" s="160"/>
      <c r="BC717" s="162"/>
    </row>
    <row r="718" spans="1:55" ht="22.5" customHeight="1">
      <c r="A718" s="288"/>
      <c r="B718" s="287"/>
      <c r="C718" s="287"/>
      <c r="D718" s="245" t="s">
        <v>268</v>
      </c>
      <c r="E718" s="163">
        <f>H718+K718+N718+Q718+T718+W718+Z718+AE718+AJ718+AO718+AT718+AY718</f>
        <v>0</v>
      </c>
      <c r="F718" s="163">
        <f t="shared" si="675"/>
        <v>0</v>
      </c>
      <c r="G718" s="163" t="e">
        <f t="shared" ref="G718" si="717">F718*100/E718</f>
        <v>#DIV/0!</v>
      </c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  <c r="AA718" s="163"/>
      <c r="AB718" s="163"/>
      <c r="AC718" s="163"/>
      <c r="AD718" s="163"/>
      <c r="AE718" s="163"/>
      <c r="AF718" s="163"/>
      <c r="AG718" s="163"/>
      <c r="AH718" s="163"/>
      <c r="AI718" s="163"/>
      <c r="AJ718" s="163"/>
      <c r="AK718" s="163"/>
      <c r="AL718" s="163"/>
      <c r="AM718" s="163"/>
      <c r="AN718" s="163"/>
      <c r="AO718" s="163"/>
      <c r="AP718" s="163"/>
      <c r="AQ718" s="163"/>
      <c r="AR718" s="163"/>
      <c r="AS718" s="163"/>
      <c r="AT718" s="163"/>
      <c r="AU718" s="163"/>
      <c r="AV718" s="163"/>
      <c r="AW718" s="163"/>
      <c r="AX718" s="163"/>
      <c r="AY718" s="163"/>
      <c r="AZ718" s="163"/>
      <c r="BA718" s="163"/>
      <c r="BB718" s="160"/>
      <c r="BC718" s="162"/>
    </row>
    <row r="719" spans="1:55" ht="82.5" customHeight="1">
      <c r="A719" s="288"/>
      <c r="B719" s="287"/>
      <c r="C719" s="287"/>
      <c r="D719" s="245" t="s">
        <v>274</v>
      </c>
      <c r="E719" s="163">
        <f t="shared" ref="E719:E721" si="718">H719+K719+N719+Q719+T719+W719+Z719+AE719+AJ719+AO719+AT719+AY719</f>
        <v>0</v>
      </c>
      <c r="F719" s="163">
        <f t="shared" si="675"/>
        <v>0</v>
      </c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  <c r="AA719" s="163"/>
      <c r="AB719" s="163"/>
      <c r="AC719" s="163"/>
      <c r="AD719" s="163"/>
      <c r="AE719" s="163"/>
      <c r="AF719" s="163"/>
      <c r="AG719" s="163"/>
      <c r="AH719" s="163"/>
      <c r="AI719" s="163"/>
      <c r="AJ719" s="163"/>
      <c r="AK719" s="163"/>
      <c r="AL719" s="163"/>
      <c r="AM719" s="163"/>
      <c r="AN719" s="163"/>
      <c r="AO719" s="163"/>
      <c r="AP719" s="163"/>
      <c r="AQ719" s="163"/>
      <c r="AR719" s="163"/>
      <c r="AS719" s="163"/>
      <c r="AT719" s="163"/>
      <c r="AU719" s="163"/>
      <c r="AV719" s="163"/>
      <c r="AW719" s="163"/>
      <c r="AX719" s="163"/>
      <c r="AY719" s="163"/>
      <c r="AZ719" s="163"/>
      <c r="BA719" s="163"/>
      <c r="BB719" s="160"/>
      <c r="BC719" s="162"/>
    </row>
    <row r="720" spans="1:55" ht="22.5" customHeight="1">
      <c r="A720" s="288"/>
      <c r="B720" s="287"/>
      <c r="C720" s="287"/>
      <c r="D720" s="245" t="s">
        <v>269</v>
      </c>
      <c r="E720" s="163">
        <f t="shared" si="718"/>
        <v>0</v>
      </c>
      <c r="F720" s="163">
        <f t="shared" si="675"/>
        <v>0</v>
      </c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  <c r="AA720" s="163"/>
      <c r="AB720" s="163"/>
      <c r="AC720" s="163"/>
      <c r="AD720" s="163"/>
      <c r="AE720" s="163"/>
      <c r="AF720" s="163"/>
      <c r="AG720" s="163"/>
      <c r="AH720" s="163"/>
      <c r="AI720" s="163"/>
      <c r="AJ720" s="163"/>
      <c r="AK720" s="163"/>
      <c r="AL720" s="163"/>
      <c r="AM720" s="163"/>
      <c r="AN720" s="163"/>
      <c r="AO720" s="163"/>
      <c r="AP720" s="163"/>
      <c r="AQ720" s="163"/>
      <c r="AR720" s="163"/>
      <c r="AS720" s="163"/>
      <c r="AT720" s="163"/>
      <c r="AU720" s="163"/>
      <c r="AV720" s="163"/>
      <c r="AW720" s="163"/>
      <c r="AX720" s="163"/>
      <c r="AY720" s="163"/>
      <c r="AZ720" s="163"/>
      <c r="BA720" s="163"/>
      <c r="BB720" s="160"/>
      <c r="BC720" s="162"/>
    </row>
    <row r="721" spans="1:55" ht="31.2">
      <c r="A721" s="288"/>
      <c r="B721" s="287"/>
      <c r="C721" s="287"/>
      <c r="D721" s="246" t="s">
        <v>43</v>
      </c>
      <c r="E721" s="163">
        <f t="shared" si="718"/>
        <v>0</v>
      </c>
      <c r="F721" s="163">
        <f t="shared" si="675"/>
        <v>0</v>
      </c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  <c r="AA721" s="163"/>
      <c r="AB721" s="163"/>
      <c r="AC721" s="163"/>
      <c r="AD721" s="163"/>
      <c r="AE721" s="163"/>
      <c r="AF721" s="163"/>
      <c r="AG721" s="163"/>
      <c r="AH721" s="163"/>
      <c r="AI721" s="163"/>
      <c r="AJ721" s="163"/>
      <c r="AK721" s="163"/>
      <c r="AL721" s="163"/>
      <c r="AM721" s="163"/>
      <c r="AN721" s="163"/>
      <c r="AO721" s="163"/>
      <c r="AP721" s="163"/>
      <c r="AQ721" s="163"/>
      <c r="AR721" s="163"/>
      <c r="AS721" s="163"/>
      <c r="AT721" s="163"/>
      <c r="AU721" s="163"/>
      <c r="AV721" s="163"/>
      <c r="AW721" s="163"/>
      <c r="AX721" s="163"/>
      <c r="AY721" s="163"/>
      <c r="AZ721" s="163"/>
      <c r="BA721" s="163"/>
      <c r="BB721" s="160"/>
      <c r="BC721" s="162"/>
    </row>
    <row r="722" spans="1:55" ht="22.5" customHeight="1">
      <c r="A722" s="397" t="s">
        <v>596</v>
      </c>
      <c r="B722" s="398"/>
      <c r="C722" s="398"/>
      <c r="D722" s="150" t="s">
        <v>41</v>
      </c>
      <c r="E722" s="163">
        <f>H722+K722+N722+Q722+T722+W722+Z722+AE722+AJ722+AO722+AT722+AY722</f>
        <v>214068.27</v>
      </c>
      <c r="F722" s="163">
        <f t="shared" ref="F722:F728" si="719">I722+L722+O722+R722+U722+X722+AA722+AF722+AK722+AP722+AU722+AZ722</f>
        <v>213353.78</v>
      </c>
      <c r="G722" s="163">
        <f t="shared" ref="G722:G732" si="720">F722*100/E722</f>
        <v>99.666232646248787</v>
      </c>
      <c r="H722" s="163">
        <f>H723+H724+H725+H727+H728</f>
        <v>28792.42</v>
      </c>
      <c r="I722" s="163">
        <f t="shared" ref="I722:BA722" si="721">I723+I724+I725+I727+I728</f>
        <v>28792.42</v>
      </c>
      <c r="J722" s="163">
        <f t="shared" si="721"/>
        <v>0</v>
      </c>
      <c r="K722" s="163">
        <f t="shared" si="721"/>
        <v>55877.29</v>
      </c>
      <c r="L722" s="163">
        <f t="shared" si="721"/>
        <v>55877.29</v>
      </c>
      <c r="M722" s="163">
        <f t="shared" si="721"/>
        <v>0</v>
      </c>
      <c r="N722" s="163">
        <f t="shared" si="721"/>
        <v>0</v>
      </c>
      <c r="O722" s="163">
        <f t="shared" si="721"/>
        <v>0</v>
      </c>
      <c r="P722" s="163">
        <f t="shared" si="721"/>
        <v>0</v>
      </c>
      <c r="Q722" s="163">
        <f t="shared" si="721"/>
        <v>7385.26</v>
      </c>
      <c r="R722" s="163">
        <f t="shared" si="721"/>
        <v>7385.26</v>
      </c>
      <c r="S722" s="163">
        <f t="shared" si="721"/>
        <v>0</v>
      </c>
      <c r="T722" s="163">
        <f t="shared" si="721"/>
        <v>0</v>
      </c>
      <c r="U722" s="163">
        <f t="shared" si="721"/>
        <v>0</v>
      </c>
      <c r="V722" s="163">
        <f t="shared" si="721"/>
        <v>0</v>
      </c>
      <c r="W722" s="163">
        <f t="shared" si="721"/>
        <v>14891.11</v>
      </c>
      <c r="X722" s="163">
        <f t="shared" si="721"/>
        <v>14891.11</v>
      </c>
      <c r="Y722" s="163">
        <f t="shared" si="721"/>
        <v>0</v>
      </c>
      <c r="Z722" s="163">
        <f t="shared" si="721"/>
        <v>0</v>
      </c>
      <c r="AA722" s="163">
        <f t="shared" si="721"/>
        <v>0</v>
      </c>
      <c r="AB722" s="163">
        <f t="shared" si="721"/>
        <v>0</v>
      </c>
      <c r="AC722" s="163">
        <f t="shared" si="721"/>
        <v>0</v>
      </c>
      <c r="AD722" s="163">
        <f t="shared" si="721"/>
        <v>0</v>
      </c>
      <c r="AE722" s="163">
        <f t="shared" si="721"/>
        <v>7274.29</v>
      </c>
      <c r="AF722" s="163">
        <f t="shared" si="721"/>
        <v>7274.29</v>
      </c>
      <c r="AG722" s="163">
        <f t="shared" si="721"/>
        <v>0</v>
      </c>
      <c r="AH722" s="163">
        <f t="shared" si="721"/>
        <v>0</v>
      </c>
      <c r="AI722" s="163">
        <f t="shared" si="721"/>
        <v>0</v>
      </c>
      <c r="AJ722" s="163">
        <f t="shared" si="721"/>
        <v>17942.37</v>
      </c>
      <c r="AK722" s="163">
        <f t="shared" si="721"/>
        <v>17942.37</v>
      </c>
      <c r="AL722" s="163">
        <f t="shared" si="721"/>
        <v>0</v>
      </c>
      <c r="AM722" s="163">
        <f t="shared" si="721"/>
        <v>0</v>
      </c>
      <c r="AN722" s="163">
        <f t="shared" si="721"/>
        <v>0</v>
      </c>
      <c r="AO722" s="163">
        <f t="shared" si="721"/>
        <v>22957.559999999998</v>
      </c>
      <c r="AP722" s="163">
        <f t="shared" si="721"/>
        <v>22957.559999999998</v>
      </c>
      <c r="AQ722" s="163">
        <f t="shared" si="721"/>
        <v>0</v>
      </c>
      <c r="AR722" s="163">
        <f t="shared" si="721"/>
        <v>0</v>
      </c>
      <c r="AS722" s="163">
        <f t="shared" si="721"/>
        <v>0</v>
      </c>
      <c r="AT722" s="163">
        <f t="shared" si="721"/>
        <v>30849.440000000002</v>
      </c>
      <c r="AU722" s="163">
        <f t="shared" si="721"/>
        <v>30849.440000000002</v>
      </c>
      <c r="AV722" s="163">
        <f t="shared" si="721"/>
        <v>0</v>
      </c>
      <c r="AW722" s="163">
        <f t="shared" si="721"/>
        <v>0</v>
      </c>
      <c r="AX722" s="163">
        <f t="shared" si="721"/>
        <v>0</v>
      </c>
      <c r="AY722" s="163">
        <f t="shared" si="721"/>
        <v>28098.53</v>
      </c>
      <c r="AZ722" s="163">
        <f t="shared" si="721"/>
        <v>27384.04</v>
      </c>
      <c r="BA722" s="163">
        <f t="shared" si="721"/>
        <v>0</v>
      </c>
      <c r="BB722" s="160"/>
      <c r="BC722" s="162"/>
    </row>
    <row r="723" spans="1:55" ht="32.25" customHeight="1">
      <c r="A723" s="397"/>
      <c r="B723" s="398"/>
      <c r="C723" s="398"/>
      <c r="D723" s="148" t="s">
        <v>37</v>
      </c>
      <c r="E723" s="163">
        <f>H723+K723+N723+Q723+T723+W723+Z723+AE723+AJ723+AO723+AT723+AY723</f>
        <v>0</v>
      </c>
      <c r="F723" s="163">
        <f t="shared" si="719"/>
        <v>0</v>
      </c>
      <c r="G723" s="163"/>
      <c r="H723" s="163">
        <f t="shared" ref="H723:BA723" si="722">H541</f>
        <v>0</v>
      </c>
      <c r="I723" s="163">
        <f t="shared" si="722"/>
        <v>0</v>
      </c>
      <c r="J723" s="163">
        <f t="shared" si="722"/>
        <v>0</v>
      </c>
      <c r="K723" s="163">
        <f t="shared" si="722"/>
        <v>0</v>
      </c>
      <c r="L723" s="163">
        <f t="shared" si="722"/>
        <v>0</v>
      </c>
      <c r="M723" s="163">
        <f t="shared" si="722"/>
        <v>0</v>
      </c>
      <c r="N723" s="163">
        <f t="shared" si="722"/>
        <v>0</v>
      </c>
      <c r="O723" s="163">
        <f t="shared" si="722"/>
        <v>0</v>
      </c>
      <c r="P723" s="163">
        <f t="shared" si="722"/>
        <v>0</v>
      </c>
      <c r="Q723" s="163">
        <f t="shared" si="722"/>
        <v>0</v>
      </c>
      <c r="R723" s="163">
        <f t="shared" si="722"/>
        <v>0</v>
      </c>
      <c r="S723" s="163">
        <f t="shared" si="722"/>
        <v>0</v>
      </c>
      <c r="T723" s="163">
        <f t="shared" si="722"/>
        <v>0</v>
      </c>
      <c r="U723" s="163">
        <f t="shared" si="722"/>
        <v>0</v>
      </c>
      <c r="V723" s="163">
        <f t="shared" si="722"/>
        <v>0</v>
      </c>
      <c r="W723" s="163">
        <f t="shared" si="722"/>
        <v>0</v>
      </c>
      <c r="X723" s="163">
        <f t="shared" si="722"/>
        <v>0</v>
      </c>
      <c r="Y723" s="163">
        <f t="shared" si="722"/>
        <v>0</v>
      </c>
      <c r="Z723" s="163">
        <f t="shared" si="722"/>
        <v>0</v>
      </c>
      <c r="AA723" s="163">
        <f t="shared" si="722"/>
        <v>0</v>
      </c>
      <c r="AB723" s="163">
        <f t="shared" si="722"/>
        <v>0</v>
      </c>
      <c r="AC723" s="163">
        <f t="shared" si="722"/>
        <v>0</v>
      </c>
      <c r="AD723" s="163">
        <f t="shared" si="722"/>
        <v>0</v>
      </c>
      <c r="AE723" s="163">
        <f t="shared" si="722"/>
        <v>0</v>
      </c>
      <c r="AF723" s="163">
        <f t="shared" si="722"/>
        <v>0</v>
      </c>
      <c r="AG723" s="163">
        <f t="shared" si="722"/>
        <v>0</v>
      </c>
      <c r="AH723" s="163">
        <f t="shared" si="722"/>
        <v>0</v>
      </c>
      <c r="AI723" s="163">
        <f t="shared" si="722"/>
        <v>0</v>
      </c>
      <c r="AJ723" s="163">
        <f t="shared" si="722"/>
        <v>0</v>
      </c>
      <c r="AK723" s="163">
        <f t="shared" si="722"/>
        <v>0</v>
      </c>
      <c r="AL723" s="163">
        <f t="shared" si="722"/>
        <v>0</v>
      </c>
      <c r="AM723" s="163">
        <f t="shared" si="722"/>
        <v>0</v>
      </c>
      <c r="AN723" s="163">
        <f t="shared" si="722"/>
        <v>0</v>
      </c>
      <c r="AO723" s="163">
        <f t="shared" si="722"/>
        <v>0</v>
      </c>
      <c r="AP723" s="163">
        <f t="shared" si="722"/>
        <v>0</v>
      </c>
      <c r="AQ723" s="163">
        <f t="shared" si="722"/>
        <v>0</v>
      </c>
      <c r="AR723" s="163">
        <f t="shared" si="722"/>
        <v>0</v>
      </c>
      <c r="AS723" s="163">
        <f t="shared" si="722"/>
        <v>0</v>
      </c>
      <c r="AT723" s="163">
        <f t="shared" si="722"/>
        <v>0</v>
      </c>
      <c r="AU723" s="163">
        <f t="shared" si="722"/>
        <v>0</v>
      </c>
      <c r="AV723" s="163">
        <f t="shared" si="722"/>
        <v>0</v>
      </c>
      <c r="AW723" s="163">
        <f t="shared" si="722"/>
        <v>0</v>
      </c>
      <c r="AX723" s="163">
        <f t="shared" si="722"/>
        <v>0</v>
      </c>
      <c r="AY723" s="163">
        <f t="shared" si="722"/>
        <v>0</v>
      </c>
      <c r="AZ723" s="163">
        <f t="shared" si="722"/>
        <v>0</v>
      </c>
      <c r="BA723" s="163">
        <f t="shared" si="722"/>
        <v>0</v>
      </c>
      <c r="BB723" s="160"/>
      <c r="BC723" s="162"/>
    </row>
    <row r="724" spans="1:55" ht="50.25" customHeight="1">
      <c r="A724" s="397"/>
      <c r="B724" s="398"/>
      <c r="C724" s="398"/>
      <c r="D724" s="172" t="s">
        <v>2</v>
      </c>
      <c r="E724" s="163">
        <f t="shared" si="522"/>
        <v>24666.5</v>
      </c>
      <c r="F724" s="163">
        <f t="shared" si="719"/>
        <v>24666.5</v>
      </c>
      <c r="G724" s="163"/>
      <c r="H724" s="163">
        <f t="shared" ref="H724:BA724" si="723">H542</f>
        <v>0</v>
      </c>
      <c r="I724" s="163">
        <f t="shared" si="723"/>
        <v>0</v>
      </c>
      <c r="J724" s="163">
        <f t="shared" si="723"/>
        <v>0</v>
      </c>
      <c r="K724" s="163">
        <f t="shared" si="723"/>
        <v>0</v>
      </c>
      <c r="L724" s="163">
        <f t="shared" si="723"/>
        <v>0</v>
      </c>
      <c r="M724" s="163">
        <f t="shared" si="723"/>
        <v>0</v>
      </c>
      <c r="N724" s="163">
        <f t="shared" si="723"/>
        <v>0</v>
      </c>
      <c r="O724" s="163">
        <f t="shared" si="723"/>
        <v>0</v>
      </c>
      <c r="P724" s="163">
        <f t="shared" si="723"/>
        <v>0</v>
      </c>
      <c r="Q724" s="163">
        <f t="shared" si="723"/>
        <v>0</v>
      </c>
      <c r="R724" s="163">
        <f t="shared" si="723"/>
        <v>0</v>
      </c>
      <c r="S724" s="163">
        <f t="shared" si="723"/>
        <v>0</v>
      </c>
      <c r="T724" s="163">
        <f t="shared" si="723"/>
        <v>0</v>
      </c>
      <c r="U724" s="163">
        <f t="shared" si="723"/>
        <v>0</v>
      </c>
      <c r="V724" s="163">
        <f t="shared" si="723"/>
        <v>0</v>
      </c>
      <c r="W724" s="163">
        <f t="shared" si="723"/>
        <v>0</v>
      </c>
      <c r="X724" s="163">
        <f t="shared" si="723"/>
        <v>0</v>
      </c>
      <c r="Y724" s="163">
        <f t="shared" si="723"/>
        <v>0</v>
      </c>
      <c r="Z724" s="163">
        <f t="shared" si="723"/>
        <v>0</v>
      </c>
      <c r="AA724" s="163">
        <f t="shared" si="723"/>
        <v>0</v>
      </c>
      <c r="AB724" s="163">
        <f t="shared" si="723"/>
        <v>0</v>
      </c>
      <c r="AC724" s="163">
        <f t="shared" si="723"/>
        <v>0</v>
      </c>
      <c r="AD724" s="163">
        <f t="shared" si="723"/>
        <v>0</v>
      </c>
      <c r="AE724" s="163">
        <f t="shared" si="723"/>
        <v>0</v>
      </c>
      <c r="AF724" s="163">
        <f t="shared" si="723"/>
        <v>0</v>
      </c>
      <c r="AG724" s="163">
        <f t="shared" si="723"/>
        <v>0</v>
      </c>
      <c r="AH724" s="163">
        <f t="shared" si="723"/>
        <v>0</v>
      </c>
      <c r="AI724" s="163">
        <f t="shared" si="723"/>
        <v>0</v>
      </c>
      <c r="AJ724" s="163">
        <f t="shared" si="723"/>
        <v>0</v>
      </c>
      <c r="AK724" s="163">
        <f t="shared" si="723"/>
        <v>0</v>
      </c>
      <c r="AL724" s="163">
        <f t="shared" si="723"/>
        <v>0</v>
      </c>
      <c r="AM724" s="163">
        <f t="shared" si="723"/>
        <v>0</v>
      </c>
      <c r="AN724" s="163">
        <f t="shared" si="723"/>
        <v>0</v>
      </c>
      <c r="AO724" s="163">
        <f t="shared" si="723"/>
        <v>0</v>
      </c>
      <c r="AP724" s="163">
        <f t="shared" si="723"/>
        <v>0</v>
      </c>
      <c r="AQ724" s="163">
        <f t="shared" si="723"/>
        <v>0</v>
      </c>
      <c r="AR724" s="163">
        <f t="shared" si="723"/>
        <v>0</v>
      </c>
      <c r="AS724" s="163">
        <f t="shared" si="723"/>
        <v>0</v>
      </c>
      <c r="AT724" s="163">
        <f t="shared" si="723"/>
        <v>0</v>
      </c>
      <c r="AU724" s="163">
        <f t="shared" si="723"/>
        <v>0</v>
      </c>
      <c r="AV724" s="163">
        <f t="shared" si="723"/>
        <v>0</v>
      </c>
      <c r="AW724" s="163">
        <f t="shared" si="723"/>
        <v>0</v>
      </c>
      <c r="AX724" s="163">
        <f t="shared" si="723"/>
        <v>0</v>
      </c>
      <c r="AY724" s="163">
        <f t="shared" si="723"/>
        <v>24666.5</v>
      </c>
      <c r="AZ724" s="163">
        <f t="shared" si="723"/>
        <v>24666.5</v>
      </c>
      <c r="BA724" s="163">
        <f t="shared" si="723"/>
        <v>0</v>
      </c>
      <c r="BB724" s="160"/>
      <c r="BC724" s="162"/>
    </row>
    <row r="725" spans="1:55" ht="22.5" customHeight="1">
      <c r="A725" s="397"/>
      <c r="B725" s="398"/>
      <c r="C725" s="398"/>
      <c r="D725" s="224" t="s">
        <v>268</v>
      </c>
      <c r="E725" s="163">
        <f>H725+K725+N725+Q725+T725+W725+Z725+AE725+AJ725+AO725+AT725+AY725</f>
        <v>189401.77</v>
      </c>
      <c r="F725" s="163">
        <f t="shared" si="719"/>
        <v>188687.28</v>
      </c>
      <c r="G725" s="163">
        <f t="shared" si="720"/>
        <v>99.6227648770125</v>
      </c>
      <c r="H725" s="163">
        <f t="shared" ref="H725:BA725" si="724">H543</f>
        <v>28792.42</v>
      </c>
      <c r="I725" s="163">
        <f t="shared" si="724"/>
        <v>28792.42</v>
      </c>
      <c r="J725" s="163">
        <f t="shared" si="724"/>
        <v>0</v>
      </c>
      <c r="K725" s="163">
        <f t="shared" si="724"/>
        <v>55877.29</v>
      </c>
      <c r="L725" s="163">
        <f t="shared" si="724"/>
        <v>55877.29</v>
      </c>
      <c r="M725" s="163">
        <f t="shared" si="724"/>
        <v>0</v>
      </c>
      <c r="N725" s="163">
        <f t="shared" si="724"/>
        <v>0</v>
      </c>
      <c r="O725" s="163">
        <f t="shared" si="724"/>
        <v>0</v>
      </c>
      <c r="P725" s="163">
        <f t="shared" si="724"/>
        <v>0</v>
      </c>
      <c r="Q725" s="163">
        <f t="shared" si="724"/>
        <v>7385.26</v>
      </c>
      <c r="R725" s="163">
        <f t="shared" si="724"/>
        <v>7385.26</v>
      </c>
      <c r="S725" s="163">
        <f t="shared" si="724"/>
        <v>0</v>
      </c>
      <c r="T725" s="163">
        <f t="shared" si="724"/>
        <v>0</v>
      </c>
      <c r="U725" s="163">
        <f t="shared" si="724"/>
        <v>0</v>
      </c>
      <c r="V725" s="163">
        <f t="shared" si="724"/>
        <v>0</v>
      </c>
      <c r="W725" s="163">
        <f t="shared" si="724"/>
        <v>14891.11</v>
      </c>
      <c r="X725" s="163">
        <f t="shared" si="724"/>
        <v>14891.11</v>
      </c>
      <c r="Y725" s="163">
        <f t="shared" si="724"/>
        <v>0</v>
      </c>
      <c r="Z725" s="163">
        <f t="shared" si="724"/>
        <v>0</v>
      </c>
      <c r="AA725" s="163">
        <f t="shared" si="724"/>
        <v>0</v>
      </c>
      <c r="AB725" s="163">
        <f t="shared" si="724"/>
        <v>0</v>
      </c>
      <c r="AC725" s="163">
        <f t="shared" si="724"/>
        <v>0</v>
      </c>
      <c r="AD725" s="163">
        <f t="shared" si="724"/>
        <v>0</v>
      </c>
      <c r="AE725" s="163">
        <f t="shared" si="724"/>
        <v>7274.29</v>
      </c>
      <c r="AF725" s="163">
        <f t="shared" si="724"/>
        <v>7274.29</v>
      </c>
      <c r="AG725" s="163">
        <f t="shared" si="724"/>
        <v>0</v>
      </c>
      <c r="AH725" s="163">
        <f t="shared" si="724"/>
        <v>0</v>
      </c>
      <c r="AI725" s="163">
        <f t="shared" si="724"/>
        <v>0</v>
      </c>
      <c r="AJ725" s="163">
        <f t="shared" si="724"/>
        <v>17942.37</v>
      </c>
      <c r="AK725" s="163">
        <f t="shared" si="724"/>
        <v>17942.37</v>
      </c>
      <c r="AL725" s="163">
        <f t="shared" si="724"/>
        <v>0</v>
      </c>
      <c r="AM725" s="163">
        <f t="shared" si="724"/>
        <v>0</v>
      </c>
      <c r="AN725" s="163">
        <f t="shared" si="724"/>
        <v>0</v>
      </c>
      <c r="AO725" s="163">
        <f t="shared" si="724"/>
        <v>22957.559999999998</v>
      </c>
      <c r="AP725" s="163">
        <f t="shared" si="724"/>
        <v>22957.559999999998</v>
      </c>
      <c r="AQ725" s="163">
        <f t="shared" si="724"/>
        <v>0</v>
      </c>
      <c r="AR725" s="163">
        <f t="shared" si="724"/>
        <v>0</v>
      </c>
      <c r="AS725" s="163">
        <f t="shared" si="724"/>
        <v>0</v>
      </c>
      <c r="AT725" s="163">
        <f t="shared" si="724"/>
        <v>30849.440000000002</v>
      </c>
      <c r="AU725" s="163">
        <f t="shared" si="724"/>
        <v>30849.440000000002</v>
      </c>
      <c r="AV725" s="163">
        <f t="shared" si="724"/>
        <v>0</v>
      </c>
      <c r="AW725" s="163">
        <f t="shared" si="724"/>
        <v>0</v>
      </c>
      <c r="AX725" s="163">
        <f t="shared" si="724"/>
        <v>0</v>
      </c>
      <c r="AY725" s="163">
        <f t="shared" si="724"/>
        <v>3432.0299999999997</v>
      </c>
      <c r="AZ725" s="163">
        <f t="shared" si="724"/>
        <v>2717.54</v>
      </c>
      <c r="BA725" s="163">
        <f t="shared" si="724"/>
        <v>0</v>
      </c>
      <c r="BB725" s="160"/>
      <c r="BC725" s="162"/>
    </row>
    <row r="726" spans="1:55" ht="82.5" customHeight="1">
      <c r="A726" s="397"/>
      <c r="B726" s="398"/>
      <c r="C726" s="398"/>
      <c r="D726" s="224" t="s">
        <v>274</v>
      </c>
      <c r="E726" s="163">
        <f t="shared" ref="E726:E728" si="725">H726+K726+N726+Q726+T726+W726+Z726+AE726+AJ726+AO726+AT726+AY726</f>
        <v>0</v>
      </c>
      <c r="F726" s="163">
        <f t="shared" si="719"/>
        <v>0</v>
      </c>
      <c r="G726" s="163"/>
      <c r="H726" s="163">
        <f t="shared" ref="H726:BA726" si="726">H544</f>
        <v>0</v>
      </c>
      <c r="I726" s="163">
        <f t="shared" si="726"/>
        <v>0</v>
      </c>
      <c r="J726" s="163">
        <f t="shared" si="726"/>
        <v>0</v>
      </c>
      <c r="K726" s="163">
        <f t="shared" si="726"/>
        <v>0</v>
      </c>
      <c r="L726" s="163">
        <f t="shared" si="726"/>
        <v>0</v>
      </c>
      <c r="M726" s="163">
        <f t="shared" si="726"/>
        <v>0</v>
      </c>
      <c r="N726" s="163">
        <f t="shared" si="726"/>
        <v>0</v>
      </c>
      <c r="O726" s="163">
        <f t="shared" si="726"/>
        <v>0</v>
      </c>
      <c r="P726" s="163">
        <f t="shared" si="726"/>
        <v>0</v>
      </c>
      <c r="Q726" s="163">
        <f t="shared" si="726"/>
        <v>0</v>
      </c>
      <c r="R726" s="163">
        <f t="shared" si="726"/>
        <v>0</v>
      </c>
      <c r="S726" s="163">
        <f t="shared" si="726"/>
        <v>0</v>
      </c>
      <c r="T726" s="163">
        <f t="shared" si="726"/>
        <v>0</v>
      </c>
      <c r="U726" s="163">
        <f t="shared" si="726"/>
        <v>0</v>
      </c>
      <c r="V726" s="163">
        <f t="shared" si="726"/>
        <v>0</v>
      </c>
      <c r="W726" s="163">
        <f t="shared" si="726"/>
        <v>0</v>
      </c>
      <c r="X726" s="163">
        <f t="shared" si="726"/>
        <v>0</v>
      </c>
      <c r="Y726" s="163">
        <f t="shared" si="726"/>
        <v>0</v>
      </c>
      <c r="Z726" s="163">
        <f t="shared" si="726"/>
        <v>0</v>
      </c>
      <c r="AA726" s="163">
        <f t="shared" si="726"/>
        <v>0</v>
      </c>
      <c r="AB726" s="163">
        <f t="shared" si="726"/>
        <v>0</v>
      </c>
      <c r="AC726" s="163">
        <f t="shared" si="726"/>
        <v>0</v>
      </c>
      <c r="AD726" s="163">
        <f t="shared" si="726"/>
        <v>0</v>
      </c>
      <c r="AE726" s="163">
        <f t="shared" si="726"/>
        <v>0</v>
      </c>
      <c r="AF726" s="163">
        <f t="shared" si="726"/>
        <v>0</v>
      </c>
      <c r="AG726" s="163">
        <f t="shared" si="726"/>
        <v>0</v>
      </c>
      <c r="AH726" s="163">
        <f t="shared" si="726"/>
        <v>0</v>
      </c>
      <c r="AI726" s="163">
        <f t="shared" si="726"/>
        <v>0</v>
      </c>
      <c r="AJ726" s="163">
        <f t="shared" si="726"/>
        <v>0</v>
      </c>
      <c r="AK726" s="163">
        <f t="shared" si="726"/>
        <v>0</v>
      </c>
      <c r="AL726" s="163">
        <f t="shared" si="726"/>
        <v>0</v>
      </c>
      <c r="AM726" s="163">
        <f t="shared" si="726"/>
        <v>0</v>
      </c>
      <c r="AN726" s="163">
        <f t="shared" si="726"/>
        <v>0</v>
      </c>
      <c r="AO726" s="163">
        <f t="shared" si="726"/>
        <v>0</v>
      </c>
      <c r="AP726" s="163">
        <f t="shared" si="726"/>
        <v>0</v>
      </c>
      <c r="AQ726" s="163">
        <f t="shared" si="726"/>
        <v>0</v>
      </c>
      <c r="AR726" s="163">
        <f t="shared" si="726"/>
        <v>0</v>
      </c>
      <c r="AS726" s="163">
        <f t="shared" si="726"/>
        <v>0</v>
      </c>
      <c r="AT726" s="163">
        <f t="shared" si="726"/>
        <v>0</v>
      </c>
      <c r="AU726" s="163">
        <f t="shared" si="726"/>
        <v>0</v>
      </c>
      <c r="AV726" s="163">
        <f t="shared" si="726"/>
        <v>0</v>
      </c>
      <c r="AW726" s="163">
        <f t="shared" si="726"/>
        <v>0</v>
      </c>
      <c r="AX726" s="163">
        <f t="shared" si="726"/>
        <v>0</v>
      </c>
      <c r="AY726" s="163">
        <f t="shared" si="726"/>
        <v>0</v>
      </c>
      <c r="AZ726" s="163">
        <f t="shared" si="726"/>
        <v>0</v>
      </c>
      <c r="BA726" s="163">
        <f t="shared" si="726"/>
        <v>0</v>
      </c>
      <c r="BB726" s="160"/>
      <c r="BC726" s="162"/>
    </row>
    <row r="727" spans="1:55" ht="22.5" customHeight="1">
      <c r="A727" s="397"/>
      <c r="B727" s="398"/>
      <c r="C727" s="398"/>
      <c r="D727" s="224" t="s">
        <v>269</v>
      </c>
      <c r="E727" s="163">
        <f t="shared" si="725"/>
        <v>0</v>
      </c>
      <c r="F727" s="163">
        <f t="shared" si="719"/>
        <v>0</v>
      </c>
      <c r="G727" s="163"/>
      <c r="H727" s="163">
        <f t="shared" ref="H727:BA727" si="727">H545</f>
        <v>0</v>
      </c>
      <c r="I727" s="163">
        <f t="shared" si="727"/>
        <v>0</v>
      </c>
      <c r="J727" s="163">
        <f t="shared" si="727"/>
        <v>0</v>
      </c>
      <c r="K727" s="163">
        <f t="shared" si="727"/>
        <v>0</v>
      </c>
      <c r="L727" s="163">
        <f t="shared" si="727"/>
        <v>0</v>
      </c>
      <c r="M727" s="163">
        <f t="shared" si="727"/>
        <v>0</v>
      </c>
      <c r="N727" s="163">
        <f t="shared" si="727"/>
        <v>0</v>
      </c>
      <c r="O727" s="163">
        <f t="shared" si="727"/>
        <v>0</v>
      </c>
      <c r="P727" s="163">
        <f t="shared" si="727"/>
        <v>0</v>
      </c>
      <c r="Q727" s="163">
        <f t="shared" si="727"/>
        <v>0</v>
      </c>
      <c r="R727" s="163">
        <f t="shared" si="727"/>
        <v>0</v>
      </c>
      <c r="S727" s="163">
        <f t="shared" si="727"/>
        <v>0</v>
      </c>
      <c r="T727" s="163">
        <f t="shared" si="727"/>
        <v>0</v>
      </c>
      <c r="U727" s="163">
        <f t="shared" si="727"/>
        <v>0</v>
      </c>
      <c r="V727" s="163">
        <f t="shared" si="727"/>
        <v>0</v>
      </c>
      <c r="W727" s="163">
        <f t="shared" si="727"/>
        <v>0</v>
      </c>
      <c r="X727" s="163">
        <f t="shared" si="727"/>
        <v>0</v>
      </c>
      <c r="Y727" s="163">
        <f t="shared" si="727"/>
        <v>0</v>
      </c>
      <c r="Z727" s="163">
        <f t="shared" si="727"/>
        <v>0</v>
      </c>
      <c r="AA727" s="163">
        <f t="shared" si="727"/>
        <v>0</v>
      </c>
      <c r="AB727" s="163">
        <f t="shared" si="727"/>
        <v>0</v>
      </c>
      <c r="AC727" s="163">
        <f t="shared" si="727"/>
        <v>0</v>
      </c>
      <c r="AD727" s="163">
        <f t="shared" si="727"/>
        <v>0</v>
      </c>
      <c r="AE727" s="163">
        <f t="shared" si="727"/>
        <v>0</v>
      </c>
      <c r="AF727" s="163">
        <f t="shared" si="727"/>
        <v>0</v>
      </c>
      <c r="AG727" s="163">
        <f t="shared" si="727"/>
        <v>0</v>
      </c>
      <c r="AH727" s="163">
        <f t="shared" si="727"/>
        <v>0</v>
      </c>
      <c r="AI727" s="163">
        <f t="shared" si="727"/>
        <v>0</v>
      </c>
      <c r="AJ727" s="163">
        <f t="shared" si="727"/>
        <v>0</v>
      </c>
      <c r="AK727" s="163">
        <f t="shared" si="727"/>
        <v>0</v>
      </c>
      <c r="AL727" s="163">
        <f t="shared" si="727"/>
        <v>0</v>
      </c>
      <c r="AM727" s="163">
        <f t="shared" si="727"/>
        <v>0</v>
      </c>
      <c r="AN727" s="163">
        <f t="shared" si="727"/>
        <v>0</v>
      </c>
      <c r="AO727" s="163">
        <f t="shared" si="727"/>
        <v>0</v>
      </c>
      <c r="AP727" s="163">
        <f t="shared" si="727"/>
        <v>0</v>
      </c>
      <c r="AQ727" s="163">
        <f t="shared" si="727"/>
        <v>0</v>
      </c>
      <c r="AR727" s="163">
        <f t="shared" si="727"/>
        <v>0</v>
      </c>
      <c r="AS727" s="163">
        <f t="shared" si="727"/>
        <v>0</v>
      </c>
      <c r="AT727" s="163">
        <f t="shared" si="727"/>
        <v>0</v>
      </c>
      <c r="AU727" s="163">
        <f t="shared" si="727"/>
        <v>0</v>
      </c>
      <c r="AV727" s="163">
        <f t="shared" si="727"/>
        <v>0</v>
      </c>
      <c r="AW727" s="163">
        <f t="shared" si="727"/>
        <v>0</v>
      </c>
      <c r="AX727" s="163">
        <f t="shared" si="727"/>
        <v>0</v>
      </c>
      <c r="AY727" s="163">
        <f t="shared" si="727"/>
        <v>0</v>
      </c>
      <c r="AZ727" s="163">
        <f t="shared" si="727"/>
        <v>0</v>
      </c>
      <c r="BA727" s="163">
        <f t="shared" si="727"/>
        <v>0</v>
      </c>
      <c r="BB727" s="160"/>
      <c r="BC727" s="162"/>
    </row>
    <row r="728" spans="1:55" ht="31.2">
      <c r="A728" s="397"/>
      <c r="B728" s="398"/>
      <c r="C728" s="398"/>
      <c r="D728" s="228" t="s">
        <v>43</v>
      </c>
      <c r="E728" s="163">
        <f t="shared" si="725"/>
        <v>0</v>
      </c>
      <c r="F728" s="163">
        <f t="shared" si="719"/>
        <v>0</v>
      </c>
      <c r="G728" s="163"/>
      <c r="H728" s="163">
        <f t="shared" ref="H728:BA728" si="728">H546</f>
        <v>0</v>
      </c>
      <c r="I728" s="163">
        <f t="shared" si="728"/>
        <v>0</v>
      </c>
      <c r="J728" s="163">
        <f t="shared" si="728"/>
        <v>0</v>
      </c>
      <c r="K728" s="163">
        <f t="shared" si="728"/>
        <v>0</v>
      </c>
      <c r="L728" s="163">
        <f t="shared" si="728"/>
        <v>0</v>
      </c>
      <c r="M728" s="163">
        <f t="shared" si="728"/>
        <v>0</v>
      </c>
      <c r="N728" s="163">
        <f t="shared" si="728"/>
        <v>0</v>
      </c>
      <c r="O728" s="163">
        <f t="shared" si="728"/>
        <v>0</v>
      </c>
      <c r="P728" s="163">
        <f t="shared" si="728"/>
        <v>0</v>
      </c>
      <c r="Q728" s="163">
        <f t="shared" si="728"/>
        <v>0</v>
      </c>
      <c r="R728" s="163">
        <f t="shared" si="728"/>
        <v>0</v>
      </c>
      <c r="S728" s="163">
        <f t="shared" si="728"/>
        <v>0</v>
      </c>
      <c r="T728" s="163">
        <f t="shared" si="728"/>
        <v>0</v>
      </c>
      <c r="U728" s="163">
        <f t="shared" si="728"/>
        <v>0</v>
      </c>
      <c r="V728" s="163">
        <f t="shared" si="728"/>
        <v>0</v>
      </c>
      <c r="W728" s="163">
        <f t="shared" si="728"/>
        <v>0</v>
      </c>
      <c r="X728" s="163">
        <f t="shared" si="728"/>
        <v>0</v>
      </c>
      <c r="Y728" s="163">
        <f t="shared" si="728"/>
        <v>0</v>
      </c>
      <c r="Z728" s="163">
        <f t="shared" si="728"/>
        <v>0</v>
      </c>
      <c r="AA728" s="163">
        <f t="shared" si="728"/>
        <v>0</v>
      </c>
      <c r="AB728" s="163">
        <f t="shared" si="728"/>
        <v>0</v>
      </c>
      <c r="AC728" s="163">
        <f t="shared" si="728"/>
        <v>0</v>
      </c>
      <c r="AD728" s="163">
        <f t="shared" si="728"/>
        <v>0</v>
      </c>
      <c r="AE728" s="163">
        <f t="shared" si="728"/>
        <v>0</v>
      </c>
      <c r="AF728" s="163">
        <f t="shared" si="728"/>
        <v>0</v>
      </c>
      <c r="AG728" s="163">
        <f t="shared" si="728"/>
        <v>0</v>
      </c>
      <c r="AH728" s="163">
        <f t="shared" si="728"/>
        <v>0</v>
      </c>
      <c r="AI728" s="163">
        <f t="shared" si="728"/>
        <v>0</v>
      </c>
      <c r="AJ728" s="163">
        <f t="shared" si="728"/>
        <v>0</v>
      </c>
      <c r="AK728" s="163">
        <f t="shared" si="728"/>
        <v>0</v>
      </c>
      <c r="AL728" s="163">
        <f t="shared" si="728"/>
        <v>0</v>
      </c>
      <c r="AM728" s="163">
        <f t="shared" si="728"/>
        <v>0</v>
      </c>
      <c r="AN728" s="163">
        <f t="shared" si="728"/>
        <v>0</v>
      </c>
      <c r="AO728" s="163">
        <f t="shared" si="728"/>
        <v>0</v>
      </c>
      <c r="AP728" s="163">
        <f t="shared" si="728"/>
        <v>0</v>
      </c>
      <c r="AQ728" s="163">
        <f t="shared" si="728"/>
        <v>0</v>
      </c>
      <c r="AR728" s="163">
        <f t="shared" si="728"/>
        <v>0</v>
      </c>
      <c r="AS728" s="163">
        <f t="shared" si="728"/>
        <v>0</v>
      </c>
      <c r="AT728" s="163">
        <f t="shared" si="728"/>
        <v>0</v>
      </c>
      <c r="AU728" s="163">
        <f t="shared" si="728"/>
        <v>0</v>
      </c>
      <c r="AV728" s="163">
        <f t="shared" si="728"/>
        <v>0</v>
      </c>
      <c r="AW728" s="163">
        <f t="shared" si="728"/>
        <v>0</v>
      </c>
      <c r="AX728" s="163">
        <f t="shared" si="728"/>
        <v>0</v>
      </c>
      <c r="AY728" s="163">
        <f t="shared" si="728"/>
        <v>0</v>
      </c>
      <c r="AZ728" s="163">
        <f t="shared" si="728"/>
        <v>0</v>
      </c>
      <c r="BA728" s="163">
        <f t="shared" si="728"/>
        <v>0</v>
      </c>
      <c r="BB728" s="160"/>
      <c r="BC728" s="162"/>
    </row>
    <row r="729" spans="1:55" ht="22.5" customHeight="1">
      <c r="A729" s="288" t="s">
        <v>306</v>
      </c>
      <c r="B729" s="298"/>
      <c r="C729" s="298"/>
      <c r="D729" s="150" t="s">
        <v>41</v>
      </c>
      <c r="E729" s="163">
        <f t="shared" ref="E729:F735" si="729">E722+E532+E455+E175</f>
        <v>450441.08231999999</v>
      </c>
      <c r="F729" s="163">
        <f t="shared" si="729"/>
        <v>387321.62387000001</v>
      </c>
      <c r="G729" s="163">
        <f t="shared" si="720"/>
        <v>85.9871887961678</v>
      </c>
      <c r="H729" s="163">
        <f t="shared" ref="H729:BA729" si="730">H722+H532+H455+H175</f>
        <v>32912.247130000003</v>
      </c>
      <c r="I729" s="163">
        <f t="shared" si="730"/>
        <v>32912.247130000003</v>
      </c>
      <c r="J729" s="163">
        <f t="shared" si="730"/>
        <v>0</v>
      </c>
      <c r="K729" s="163">
        <f t="shared" si="730"/>
        <v>56764.935599999997</v>
      </c>
      <c r="L729" s="163">
        <f t="shared" si="730"/>
        <v>56764.935599999997</v>
      </c>
      <c r="M729" s="163">
        <f t="shared" si="730"/>
        <v>0</v>
      </c>
      <c r="N729" s="163">
        <f t="shared" si="730"/>
        <v>10768.745649999999</v>
      </c>
      <c r="O729" s="163">
        <f t="shared" si="730"/>
        <v>10768.745649999999</v>
      </c>
      <c r="P729" s="163">
        <f t="shared" si="730"/>
        <v>0</v>
      </c>
      <c r="Q729" s="163">
        <f t="shared" si="730"/>
        <v>7699.4132100000006</v>
      </c>
      <c r="R729" s="163">
        <f t="shared" si="730"/>
        <v>7699.4132100000006</v>
      </c>
      <c r="S729" s="163">
        <f t="shared" si="730"/>
        <v>0</v>
      </c>
      <c r="T729" s="163">
        <f t="shared" si="730"/>
        <v>11641.37766</v>
      </c>
      <c r="U729" s="163">
        <f t="shared" si="730"/>
        <v>11641.37766</v>
      </c>
      <c r="V729" s="163">
        <f t="shared" si="730"/>
        <v>0</v>
      </c>
      <c r="W729" s="163">
        <f t="shared" si="730"/>
        <v>56543.199410000001</v>
      </c>
      <c r="X729" s="163">
        <f t="shared" si="730"/>
        <v>56543.199410000001</v>
      </c>
      <c r="Y729" s="163">
        <f t="shared" si="730"/>
        <v>0</v>
      </c>
      <c r="Z729" s="163">
        <f t="shared" si="730"/>
        <v>20933.641939999994</v>
      </c>
      <c r="AA729" s="163">
        <f t="shared" si="730"/>
        <v>20933.609779999995</v>
      </c>
      <c r="AB729" s="163">
        <f t="shared" si="730"/>
        <v>0</v>
      </c>
      <c r="AC729" s="163">
        <f t="shared" si="730"/>
        <v>0</v>
      </c>
      <c r="AD729" s="163">
        <f t="shared" si="730"/>
        <v>0</v>
      </c>
      <c r="AE729" s="163">
        <f t="shared" si="730"/>
        <v>40487.43232</v>
      </c>
      <c r="AF729" s="163">
        <f t="shared" si="730"/>
        <v>40487.43232</v>
      </c>
      <c r="AG729" s="163">
        <f t="shared" si="730"/>
        <v>0</v>
      </c>
      <c r="AH729" s="163">
        <f t="shared" si="730"/>
        <v>0</v>
      </c>
      <c r="AI729" s="163">
        <f t="shared" si="730"/>
        <v>0</v>
      </c>
      <c r="AJ729" s="163">
        <f t="shared" si="730"/>
        <v>52383.682130000001</v>
      </c>
      <c r="AK729" s="163">
        <f t="shared" si="730"/>
        <v>52383.682130000001</v>
      </c>
      <c r="AL729" s="163">
        <f t="shared" si="730"/>
        <v>0</v>
      </c>
      <c r="AM729" s="163">
        <f t="shared" si="730"/>
        <v>0</v>
      </c>
      <c r="AN729" s="163">
        <f t="shared" si="730"/>
        <v>0</v>
      </c>
      <c r="AO729" s="163">
        <f t="shared" si="730"/>
        <v>24402.137300000002</v>
      </c>
      <c r="AP729" s="163">
        <f t="shared" si="730"/>
        <v>24402.137299999999</v>
      </c>
      <c r="AQ729" s="163">
        <f t="shared" si="730"/>
        <v>0</v>
      </c>
      <c r="AR729" s="163">
        <f t="shared" si="730"/>
        <v>0</v>
      </c>
      <c r="AS729" s="163">
        <f t="shared" si="730"/>
        <v>0</v>
      </c>
      <c r="AT729" s="163">
        <f t="shared" si="730"/>
        <v>37318.108110000001</v>
      </c>
      <c r="AU729" s="163">
        <f t="shared" si="730"/>
        <v>37318.108110000001</v>
      </c>
      <c r="AV729" s="163">
        <f t="shared" si="730"/>
        <v>0</v>
      </c>
      <c r="AW729" s="163">
        <f t="shared" si="730"/>
        <v>0</v>
      </c>
      <c r="AX729" s="163">
        <f t="shared" si="730"/>
        <v>0</v>
      </c>
      <c r="AY729" s="163">
        <f t="shared" si="730"/>
        <v>98586.161859999993</v>
      </c>
      <c r="AZ729" s="163">
        <f t="shared" si="730"/>
        <v>35466.735570000004</v>
      </c>
      <c r="BA729" s="163">
        <f t="shared" si="730"/>
        <v>0</v>
      </c>
      <c r="BB729" s="160"/>
      <c r="BC729" s="162"/>
    </row>
    <row r="730" spans="1:55" ht="32.25" customHeight="1">
      <c r="A730" s="288"/>
      <c r="B730" s="298"/>
      <c r="C730" s="298"/>
      <c r="D730" s="148" t="s">
        <v>37</v>
      </c>
      <c r="E730" s="163">
        <f t="shared" si="729"/>
        <v>0</v>
      </c>
      <c r="F730" s="163">
        <f t="shared" si="729"/>
        <v>0</v>
      </c>
      <c r="G730" s="163"/>
      <c r="H730" s="163">
        <f t="shared" ref="H730:BA730" si="731">H723+H533+H456+H176</f>
        <v>0</v>
      </c>
      <c r="I730" s="163">
        <f t="shared" si="731"/>
        <v>0</v>
      </c>
      <c r="J730" s="163">
        <f t="shared" si="731"/>
        <v>0</v>
      </c>
      <c r="K730" s="163">
        <f t="shared" si="731"/>
        <v>0</v>
      </c>
      <c r="L730" s="163">
        <f t="shared" si="731"/>
        <v>0</v>
      </c>
      <c r="M730" s="163">
        <f t="shared" si="731"/>
        <v>0</v>
      </c>
      <c r="N730" s="163">
        <f t="shared" si="731"/>
        <v>0</v>
      </c>
      <c r="O730" s="163">
        <f t="shared" si="731"/>
        <v>0</v>
      </c>
      <c r="P730" s="163">
        <f t="shared" si="731"/>
        <v>0</v>
      </c>
      <c r="Q730" s="163">
        <f t="shared" si="731"/>
        <v>0</v>
      </c>
      <c r="R730" s="163">
        <f t="shared" si="731"/>
        <v>0</v>
      </c>
      <c r="S730" s="163">
        <f t="shared" si="731"/>
        <v>0</v>
      </c>
      <c r="T730" s="163">
        <f t="shared" si="731"/>
        <v>0</v>
      </c>
      <c r="U730" s="163">
        <f t="shared" si="731"/>
        <v>0</v>
      </c>
      <c r="V730" s="163">
        <f t="shared" si="731"/>
        <v>0</v>
      </c>
      <c r="W730" s="163">
        <f t="shared" si="731"/>
        <v>0</v>
      </c>
      <c r="X730" s="163">
        <f t="shared" si="731"/>
        <v>0</v>
      </c>
      <c r="Y730" s="163">
        <f t="shared" si="731"/>
        <v>0</v>
      </c>
      <c r="Z730" s="163">
        <f t="shared" si="731"/>
        <v>0</v>
      </c>
      <c r="AA730" s="163">
        <f t="shared" si="731"/>
        <v>0</v>
      </c>
      <c r="AB730" s="163">
        <f t="shared" si="731"/>
        <v>0</v>
      </c>
      <c r="AC730" s="163">
        <f t="shared" si="731"/>
        <v>0</v>
      </c>
      <c r="AD730" s="163">
        <f t="shared" si="731"/>
        <v>0</v>
      </c>
      <c r="AE730" s="163">
        <f t="shared" si="731"/>
        <v>0</v>
      </c>
      <c r="AF730" s="163">
        <f t="shared" si="731"/>
        <v>0</v>
      </c>
      <c r="AG730" s="163">
        <f t="shared" si="731"/>
        <v>0</v>
      </c>
      <c r="AH730" s="163">
        <f t="shared" si="731"/>
        <v>0</v>
      </c>
      <c r="AI730" s="163">
        <f t="shared" si="731"/>
        <v>0</v>
      </c>
      <c r="AJ730" s="163">
        <f t="shared" si="731"/>
        <v>0</v>
      </c>
      <c r="AK730" s="163">
        <f t="shared" si="731"/>
        <v>0</v>
      </c>
      <c r="AL730" s="163">
        <f t="shared" si="731"/>
        <v>0</v>
      </c>
      <c r="AM730" s="163">
        <f t="shared" si="731"/>
        <v>0</v>
      </c>
      <c r="AN730" s="163">
        <f t="shared" si="731"/>
        <v>0</v>
      </c>
      <c r="AO730" s="163">
        <f t="shared" si="731"/>
        <v>0</v>
      </c>
      <c r="AP730" s="163">
        <f t="shared" si="731"/>
        <v>0</v>
      </c>
      <c r="AQ730" s="163">
        <f t="shared" si="731"/>
        <v>0</v>
      </c>
      <c r="AR730" s="163">
        <f t="shared" si="731"/>
        <v>0</v>
      </c>
      <c r="AS730" s="163">
        <f t="shared" si="731"/>
        <v>0</v>
      </c>
      <c r="AT730" s="163">
        <f t="shared" si="731"/>
        <v>0</v>
      </c>
      <c r="AU730" s="163">
        <f t="shared" si="731"/>
        <v>0</v>
      </c>
      <c r="AV730" s="163">
        <f t="shared" si="731"/>
        <v>0</v>
      </c>
      <c r="AW730" s="163">
        <f t="shared" si="731"/>
        <v>0</v>
      </c>
      <c r="AX730" s="163">
        <f t="shared" si="731"/>
        <v>0</v>
      </c>
      <c r="AY730" s="163">
        <f t="shared" si="731"/>
        <v>0</v>
      </c>
      <c r="AZ730" s="163">
        <f t="shared" si="731"/>
        <v>0</v>
      </c>
      <c r="BA730" s="163">
        <f t="shared" si="731"/>
        <v>0</v>
      </c>
      <c r="BB730" s="160"/>
      <c r="BC730" s="162"/>
    </row>
    <row r="731" spans="1:55" ht="50.25" customHeight="1">
      <c r="A731" s="288"/>
      <c r="B731" s="298"/>
      <c r="C731" s="298"/>
      <c r="D731" s="172" t="s">
        <v>2</v>
      </c>
      <c r="E731" s="163">
        <f t="shared" si="729"/>
        <v>87883.522209999996</v>
      </c>
      <c r="F731" s="163">
        <f t="shared" si="729"/>
        <v>87883.522209999996</v>
      </c>
      <c r="G731" s="163">
        <f t="shared" si="720"/>
        <v>100</v>
      </c>
      <c r="H731" s="163">
        <f t="shared" ref="H731:BA731" si="732">H724+H534+H457+H177</f>
        <v>0</v>
      </c>
      <c r="I731" s="163">
        <f t="shared" si="732"/>
        <v>0</v>
      </c>
      <c r="J731" s="163">
        <f t="shared" si="732"/>
        <v>0</v>
      </c>
      <c r="K731" s="163">
        <f t="shared" si="732"/>
        <v>0</v>
      </c>
      <c r="L731" s="163">
        <f t="shared" si="732"/>
        <v>0</v>
      </c>
      <c r="M731" s="163">
        <f t="shared" si="732"/>
        <v>0</v>
      </c>
      <c r="N731" s="163">
        <f t="shared" si="732"/>
        <v>0</v>
      </c>
      <c r="O731" s="163">
        <f t="shared" si="732"/>
        <v>0</v>
      </c>
      <c r="P731" s="163">
        <f t="shared" si="732"/>
        <v>0</v>
      </c>
      <c r="Q731" s="163">
        <f t="shared" si="732"/>
        <v>96.490579999999994</v>
      </c>
      <c r="R731" s="163">
        <f t="shared" si="732"/>
        <v>96.490579999999994</v>
      </c>
      <c r="S731" s="163">
        <f t="shared" si="732"/>
        <v>0</v>
      </c>
      <c r="T731" s="163">
        <f t="shared" si="732"/>
        <v>5.9420000000000001E-2</v>
      </c>
      <c r="U731" s="163">
        <f t="shared" si="732"/>
        <v>5.9420000000000001E-2</v>
      </c>
      <c r="V731" s="163">
        <f t="shared" si="732"/>
        <v>0</v>
      </c>
      <c r="W731" s="163">
        <f t="shared" si="732"/>
        <v>173.42952</v>
      </c>
      <c r="X731" s="163">
        <f t="shared" si="732"/>
        <v>173.42952</v>
      </c>
      <c r="Y731" s="163">
        <f t="shared" si="732"/>
        <v>0</v>
      </c>
      <c r="Z731" s="163">
        <f t="shared" si="732"/>
        <v>0</v>
      </c>
      <c r="AA731" s="163">
        <f t="shared" si="732"/>
        <v>0</v>
      </c>
      <c r="AB731" s="163">
        <f t="shared" si="732"/>
        <v>0</v>
      </c>
      <c r="AC731" s="163">
        <f t="shared" si="732"/>
        <v>0</v>
      </c>
      <c r="AD731" s="163">
        <f t="shared" si="732"/>
        <v>0</v>
      </c>
      <c r="AE731" s="163">
        <f t="shared" si="732"/>
        <v>270.41750999999999</v>
      </c>
      <c r="AF731" s="163">
        <f t="shared" si="732"/>
        <v>270.41750999999999</v>
      </c>
      <c r="AG731" s="163">
        <f t="shared" si="732"/>
        <v>0</v>
      </c>
      <c r="AH731" s="163">
        <f t="shared" si="732"/>
        <v>0</v>
      </c>
      <c r="AI731" s="163">
        <f t="shared" si="732"/>
        <v>0</v>
      </c>
      <c r="AJ731" s="163">
        <f t="shared" si="732"/>
        <v>5600.9919099999997</v>
      </c>
      <c r="AK731" s="163">
        <f t="shared" si="732"/>
        <v>5600.9919099999997</v>
      </c>
      <c r="AL731" s="163">
        <f t="shared" si="732"/>
        <v>0</v>
      </c>
      <c r="AM731" s="163">
        <f t="shared" si="732"/>
        <v>0</v>
      </c>
      <c r="AN731" s="163">
        <f t="shared" si="732"/>
        <v>0</v>
      </c>
      <c r="AO731" s="163">
        <f t="shared" si="732"/>
        <v>50383.508359999993</v>
      </c>
      <c r="AP731" s="163">
        <f t="shared" si="732"/>
        <v>29.552499999999998</v>
      </c>
      <c r="AQ731" s="163">
        <f t="shared" si="732"/>
        <v>0</v>
      </c>
      <c r="AR731" s="163">
        <f t="shared" si="732"/>
        <v>0</v>
      </c>
      <c r="AS731" s="163">
        <f t="shared" si="732"/>
        <v>0</v>
      </c>
      <c r="AT731" s="163">
        <f t="shared" si="732"/>
        <v>5842.2228099999993</v>
      </c>
      <c r="AU731" s="163">
        <f t="shared" si="732"/>
        <v>5842.2228099999993</v>
      </c>
      <c r="AV731" s="163">
        <f t="shared" si="732"/>
        <v>0</v>
      </c>
      <c r="AW731" s="163">
        <f t="shared" si="732"/>
        <v>0</v>
      </c>
      <c r="AX731" s="163">
        <f t="shared" si="732"/>
        <v>0</v>
      </c>
      <c r="AY731" s="163">
        <f t="shared" si="732"/>
        <v>25516.402099999999</v>
      </c>
      <c r="AZ731" s="163">
        <f t="shared" si="732"/>
        <v>75870.357959999994</v>
      </c>
      <c r="BA731" s="163">
        <f t="shared" si="732"/>
        <v>0</v>
      </c>
      <c r="BB731" s="160"/>
      <c r="BC731" s="162"/>
    </row>
    <row r="732" spans="1:55" ht="22.5" customHeight="1">
      <c r="A732" s="288"/>
      <c r="B732" s="298"/>
      <c r="C732" s="298"/>
      <c r="D732" s="224" t="s">
        <v>268</v>
      </c>
      <c r="E732" s="163">
        <f t="shared" si="729"/>
        <v>362557.56010999996</v>
      </c>
      <c r="F732" s="163">
        <f t="shared" si="729"/>
        <v>299438.10165999999</v>
      </c>
      <c r="G732" s="163">
        <f t="shared" si="720"/>
        <v>82.590499993752843</v>
      </c>
      <c r="H732" s="163">
        <f t="shared" ref="H732:BA732" si="733">H725+H535+H458+H178</f>
        <v>32912.247130000003</v>
      </c>
      <c r="I732" s="163">
        <f t="shared" si="733"/>
        <v>32912.247130000003</v>
      </c>
      <c r="J732" s="163">
        <f t="shared" si="733"/>
        <v>0</v>
      </c>
      <c r="K732" s="163">
        <f t="shared" si="733"/>
        <v>56764.935599999997</v>
      </c>
      <c r="L732" s="163">
        <f t="shared" si="733"/>
        <v>56764.935599999997</v>
      </c>
      <c r="M732" s="163">
        <f t="shared" si="733"/>
        <v>0</v>
      </c>
      <c r="N732" s="163">
        <f t="shared" si="733"/>
        <v>10768.745649999999</v>
      </c>
      <c r="O732" s="163">
        <f t="shared" si="733"/>
        <v>10768.745649999999</v>
      </c>
      <c r="P732" s="163">
        <f t="shared" si="733"/>
        <v>0</v>
      </c>
      <c r="Q732" s="163">
        <f t="shared" si="733"/>
        <v>7602.9226300000009</v>
      </c>
      <c r="R732" s="163">
        <f t="shared" si="733"/>
        <v>7602.9226300000009</v>
      </c>
      <c r="S732" s="163">
        <f t="shared" si="733"/>
        <v>0</v>
      </c>
      <c r="T732" s="163">
        <f t="shared" si="733"/>
        <v>11641.318240000001</v>
      </c>
      <c r="U732" s="163">
        <f t="shared" si="733"/>
        <v>11641.318240000001</v>
      </c>
      <c r="V732" s="163">
        <f t="shared" si="733"/>
        <v>0</v>
      </c>
      <c r="W732" s="163">
        <f t="shared" si="733"/>
        <v>56369.769889999996</v>
      </c>
      <c r="X732" s="163">
        <f t="shared" si="733"/>
        <v>56369.769889999996</v>
      </c>
      <c r="Y732" s="163">
        <f t="shared" si="733"/>
        <v>0</v>
      </c>
      <c r="Z732" s="163">
        <f t="shared" si="733"/>
        <v>20933.641939999994</v>
      </c>
      <c r="AA732" s="163">
        <f t="shared" si="733"/>
        <v>20933.609779999995</v>
      </c>
      <c r="AB732" s="163">
        <f t="shared" si="733"/>
        <v>0</v>
      </c>
      <c r="AC732" s="163">
        <f t="shared" si="733"/>
        <v>0</v>
      </c>
      <c r="AD732" s="163">
        <f t="shared" si="733"/>
        <v>0</v>
      </c>
      <c r="AE732" s="163">
        <f t="shared" si="733"/>
        <v>40217.014810000001</v>
      </c>
      <c r="AF732" s="163">
        <f t="shared" si="733"/>
        <v>40217.014810000001</v>
      </c>
      <c r="AG732" s="163">
        <f t="shared" si="733"/>
        <v>0</v>
      </c>
      <c r="AH732" s="163">
        <f t="shared" si="733"/>
        <v>0</v>
      </c>
      <c r="AI732" s="163">
        <f t="shared" si="733"/>
        <v>0</v>
      </c>
      <c r="AJ732" s="163">
        <f t="shared" si="733"/>
        <v>46782.690220000004</v>
      </c>
      <c r="AK732" s="163">
        <f t="shared" si="733"/>
        <v>46782.690220000004</v>
      </c>
      <c r="AL732" s="163">
        <f t="shared" si="733"/>
        <v>0</v>
      </c>
      <c r="AM732" s="163">
        <f t="shared" si="733"/>
        <v>0</v>
      </c>
      <c r="AN732" s="163">
        <f t="shared" si="733"/>
        <v>0</v>
      </c>
      <c r="AO732" s="163">
        <f t="shared" si="733"/>
        <v>-25981.37105999999</v>
      </c>
      <c r="AP732" s="163">
        <f t="shared" si="733"/>
        <v>24372.584800000001</v>
      </c>
      <c r="AQ732" s="163">
        <f t="shared" si="733"/>
        <v>0</v>
      </c>
      <c r="AR732" s="163">
        <f t="shared" si="733"/>
        <v>0</v>
      </c>
      <c r="AS732" s="163">
        <f t="shared" si="733"/>
        <v>0</v>
      </c>
      <c r="AT732" s="163">
        <f t="shared" si="733"/>
        <v>31475.885300000002</v>
      </c>
      <c r="AU732" s="163">
        <f t="shared" si="733"/>
        <v>31475.885300000002</v>
      </c>
      <c r="AV732" s="163">
        <f t="shared" si="733"/>
        <v>0</v>
      </c>
      <c r="AW732" s="163">
        <f t="shared" si="733"/>
        <v>0</v>
      </c>
      <c r="AX732" s="163">
        <f t="shared" si="733"/>
        <v>0</v>
      </c>
      <c r="AY732" s="163">
        <f t="shared" si="733"/>
        <v>73069.759759999986</v>
      </c>
      <c r="AZ732" s="163">
        <f t="shared" si="733"/>
        <v>-40403.62238999999</v>
      </c>
      <c r="BA732" s="163">
        <f t="shared" si="733"/>
        <v>0</v>
      </c>
      <c r="BB732" s="160"/>
      <c r="BC732" s="162"/>
    </row>
    <row r="733" spans="1:55" ht="82.5" customHeight="1">
      <c r="A733" s="288"/>
      <c r="B733" s="298"/>
      <c r="C733" s="298"/>
      <c r="D733" s="224" t="s">
        <v>274</v>
      </c>
      <c r="E733" s="163">
        <f t="shared" si="729"/>
        <v>155857.61458000002</v>
      </c>
      <c r="F733" s="163">
        <f t="shared" si="729"/>
        <v>99909.651060000018</v>
      </c>
      <c r="G733" s="163">
        <f t="shared" ref="G733" si="734">F733*100/E733</f>
        <v>64.103156800669169</v>
      </c>
      <c r="H733" s="163">
        <f t="shared" ref="H733:BA733" si="735">H726+H536+H459+H179</f>
        <v>0</v>
      </c>
      <c r="I733" s="163">
        <f t="shared" si="735"/>
        <v>0</v>
      </c>
      <c r="J733" s="163">
        <f t="shared" si="735"/>
        <v>0</v>
      </c>
      <c r="K733" s="163">
        <f t="shared" si="735"/>
        <v>0</v>
      </c>
      <c r="L733" s="163">
        <f t="shared" si="735"/>
        <v>0</v>
      </c>
      <c r="M733" s="163">
        <f t="shared" si="735"/>
        <v>0</v>
      </c>
      <c r="N733" s="163">
        <f t="shared" si="735"/>
        <v>9176.22516</v>
      </c>
      <c r="O733" s="163">
        <f t="shared" si="735"/>
        <v>9176.22516</v>
      </c>
      <c r="P733" s="163">
        <f t="shared" si="735"/>
        <v>0</v>
      </c>
      <c r="Q733" s="163">
        <f t="shared" si="735"/>
        <v>0</v>
      </c>
      <c r="R733" s="163">
        <f t="shared" si="735"/>
        <v>0</v>
      </c>
      <c r="S733" s="163">
        <f t="shared" si="735"/>
        <v>0</v>
      </c>
      <c r="T733" s="163">
        <f t="shared" si="735"/>
        <v>5688.46036</v>
      </c>
      <c r="U733" s="163">
        <f t="shared" si="735"/>
        <v>5688.46036</v>
      </c>
      <c r="V733" s="163">
        <f t="shared" si="735"/>
        <v>0</v>
      </c>
      <c r="W733" s="163">
        <f t="shared" si="735"/>
        <v>37168.207369999996</v>
      </c>
      <c r="X733" s="163">
        <f t="shared" si="735"/>
        <v>37168.207369999996</v>
      </c>
      <c r="Y733" s="163">
        <f t="shared" si="735"/>
        <v>0</v>
      </c>
      <c r="Z733" s="163">
        <f t="shared" si="735"/>
        <v>0</v>
      </c>
      <c r="AA733" s="163">
        <f t="shared" si="735"/>
        <v>0</v>
      </c>
      <c r="AB733" s="163">
        <f t="shared" si="735"/>
        <v>0</v>
      </c>
      <c r="AC733" s="163">
        <f t="shared" si="735"/>
        <v>0</v>
      </c>
      <c r="AD733" s="163">
        <f t="shared" si="735"/>
        <v>0</v>
      </c>
      <c r="AE733" s="163">
        <f t="shared" si="735"/>
        <v>4734.6227600000002</v>
      </c>
      <c r="AF733" s="163">
        <f t="shared" si="735"/>
        <v>4734.6227600000002</v>
      </c>
      <c r="AG733" s="163">
        <f t="shared" si="735"/>
        <v>0</v>
      </c>
      <c r="AH733" s="163">
        <f t="shared" si="735"/>
        <v>0</v>
      </c>
      <c r="AI733" s="163">
        <f t="shared" si="735"/>
        <v>0</v>
      </c>
      <c r="AJ733" s="163">
        <f t="shared" si="735"/>
        <v>18260.15048</v>
      </c>
      <c r="AK733" s="163">
        <f t="shared" si="735"/>
        <v>18260.15048</v>
      </c>
      <c r="AL733" s="163">
        <f t="shared" si="735"/>
        <v>0</v>
      </c>
      <c r="AM733" s="163">
        <f t="shared" si="735"/>
        <v>0</v>
      </c>
      <c r="AN733" s="163">
        <f t="shared" si="735"/>
        <v>0</v>
      </c>
      <c r="AO733" s="163">
        <f t="shared" si="735"/>
        <v>18653.626530000005</v>
      </c>
      <c r="AP733" s="163">
        <f t="shared" si="735"/>
        <v>18653.626530000005</v>
      </c>
      <c r="AQ733" s="163">
        <f t="shared" si="735"/>
        <v>0</v>
      </c>
      <c r="AR733" s="163">
        <f t="shared" si="735"/>
        <v>0</v>
      </c>
      <c r="AS733" s="163">
        <f t="shared" si="735"/>
        <v>0</v>
      </c>
      <c r="AT733" s="163">
        <f t="shared" si="735"/>
        <v>174.83099999999999</v>
      </c>
      <c r="AU733" s="163">
        <f t="shared" si="735"/>
        <v>174.83099999999999</v>
      </c>
      <c r="AV733" s="163">
        <f t="shared" si="735"/>
        <v>0</v>
      </c>
      <c r="AW733" s="163">
        <f t="shared" si="735"/>
        <v>0</v>
      </c>
      <c r="AX733" s="163">
        <f t="shared" si="735"/>
        <v>0</v>
      </c>
      <c r="AY733" s="163">
        <f t="shared" si="735"/>
        <v>62001.490919999997</v>
      </c>
      <c r="AZ733" s="163">
        <f t="shared" si="735"/>
        <v>6053.5274000000009</v>
      </c>
      <c r="BA733" s="163">
        <f t="shared" si="735"/>
        <v>0</v>
      </c>
      <c r="BB733" s="160"/>
      <c r="BC733" s="162"/>
    </row>
    <row r="734" spans="1:55" ht="22.5" customHeight="1">
      <c r="A734" s="288"/>
      <c r="B734" s="298"/>
      <c r="C734" s="298"/>
      <c r="D734" s="224" t="s">
        <v>269</v>
      </c>
      <c r="E734" s="143">
        <f t="shared" si="729"/>
        <v>0</v>
      </c>
      <c r="F734" s="143">
        <f t="shared" si="729"/>
        <v>0</v>
      </c>
      <c r="G734" s="143">
        <f t="shared" ref="G734:AT734" si="736">G727+G537+G460+G180</f>
        <v>0</v>
      </c>
      <c r="H734" s="143">
        <f t="shared" si="736"/>
        <v>0</v>
      </c>
      <c r="I734" s="143">
        <f t="shared" si="736"/>
        <v>0</v>
      </c>
      <c r="J734" s="143">
        <f t="shared" si="736"/>
        <v>0</v>
      </c>
      <c r="K734" s="143">
        <f t="shared" si="736"/>
        <v>0</v>
      </c>
      <c r="L734" s="143">
        <f t="shared" si="736"/>
        <v>0</v>
      </c>
      <c r="M734" s="143">
        <f t="shared" si="736"/>
        <v>0</v>
      </c>
      <c r="N734" s="143">
        <f t="shared" si="736"/>
        <v>0</v>
      </c>
      <c r="O734" s="143">
        <f t="shared" si="736"/>
        <v>0</v>
      </c>
      <c r="P734" s="143">
        <f t="shared" si="736"/>
        <v>0</v>
      </c>
      <c r="Q734" s="143">
        <f t="shared" si="736"/>
        <v>0</v>
      </c>
      <c r="R734" s="143">
        <f t="shared" si="736"/>
        <v>0</v>
      </c>
      <c r="S734" s="143">
        <f t="shared" si="736"/>
        <v>0</v>
      </c>
      <c r="T734" s="143">
        <f t="shared" si="736"/>
        <v>0</v>
      </c>
      <c r="U734" s="143">
        <f t="shared" si="736"/>
        <v>0</v>
      </c>
      <c r="V734" s="143">
        <f t="shared" si="736"/>
        <v>0</v>
      </c>
      <c r="W734" s="143">
        <f t="shared" si="736"/>
        <v>0</v>
      </c>
      <c r="X734" s="143">
        <f t="shared" si="736"/>
        <v>0</v>
      </c>
      <c r="Y734" s="143">
        <f t="shared" si="736"/>
        <v>0</v>
      </c>
      <c r="Z734" s="143">
        <f t="shared" si="736"/>
        <v>0</v>
      </c>
      <c r="AA734" s="143">
        <f t="shared" si="736"/>
        <v>0</v>
      </c>
      <c r="AB734" s="143">
        <f t="shared" si="736"/>
        <v>0</v>
      </c>
      <c r="AC734" s="143">
        <f t="shared" si="736"/>
        <v>0</v>
      </c>
      <c r="AD734" s="143">
        <f t="shared" si="736"/>
        <v>0</v>
      </c>
      <c r="AE734" s="143">
        <f t="shared" si="736"/>
        <v>0</v>
      </c>
      <c r="AF734" s="143">
        <f t="shared" si="736"/>
        <v>0</v>
      </c>
      <c r="AG734" s="143">
        <f t="shared" si="736"/>
        <v>0</v>
      </c>
      <c r="AH734" s="143">
        <f t="shared" si="736"/>
        <v>0</v>
      </c>
      <c r="AI734" s="143">
        <f t="shared" si="736"/>
        <v>0</v>
      </c>
      <c r="AJ734" s="143">
        <f t="shared" si="736"/>
        <v>0</v>
      </c>
      <c r="AK734" s="143">
        <f t="shared" si="736"/>
        <v>0</v>
      </c>
      <c r="AL734" s="143">
        <f t="shared" si="736"/>
        <v>0</v>
      </c>
      <c r="AM734" s="143">
        <f t="shared" si="736"/>
        <v>0</v>
      </c>
      <c r="AN734" s="143">
        <f t="shared" si="736"/>
        <v>0</v>
      </c>
      <c r="AO734" s="143">
        <f t="shared" si="736"/>
        <v>0</v>
      </c>
      <c r="AP734" s="143">
        <f t="shared" si="736"/>
        <v>0</v>
      </c>
      <c r="AQ734" s="143">
        <f t="shared" si="736"/>
        <v>0</v>
      </c>
      <c r="AR734" s="143">
        <f t="shared" si="736"/>
        <v>0</v>
      </c>
      <c r="AS734" s="143">
        <f t="shared" si="736"/>
        <v>0</v>
      </c>
      <c r="AT734" s="143">
        <f t="shared" si="736"/>
        <v>0</v>
      </c>
      <c r="AU734" s="143"/>
      <c r="AV734" s="143">
        <f t="shared" ref="AV734:BA735" si="737">AV727+AV537+AV460+AV180</f>
        <v>0</v>
      </c>
      <c r="AW734" s="143">
        <f t="shared" si="737"/>
        <v>0</v>
      </c>
      <c r="AX734" s="143">
        <f t="shared" si="737"/>
        <v>0</v>
      </c>
      <c r="AY734" s="143">
        <f t="shared" si="737"/>
        <v>0</v>
      </c>
      <c r="AZ734" s="143">
        <f t="shared" si="737"/>
        <v>0</v>
      </c>
      <c r="BA734" s="143">
        <f t="shared" si="737"/>
        <v>0</v>
      </c>
      <c r="BB734" s="160"/>
      <c r="BC734" s="162"/>
    </row>
    <row r="735" spans="1:55" ht="31.2">
      <c r="A735" s="288"/>
      <c r="B735" s="298"/>
      <c r="C735" s="298"/>
      <c r="D735" s="228" t="s">
        <v>43</v>
      </c>
      <c r="E735" s="143">
        <f t="shared" si="729"/>
        <v>0</v>
      </c>
      <c r="F735" s="143">
        <f t="shared" si="729"/>
        <v>0</v>
      </c>
      <c r="G735" s="143">
        <f t="shared" ref="G735:AT735" si="738">G728+G538+G461+G181</f>
        <v>0</v>
      </c>
      <c r="H735" s="143">
        <f t="shared" si="738"/>
        <v>0</v>
      </c>
      <c r="I735" s="143">
        <f t="shared" si="738"/>
        <v>0</v>
      </c>
      <c r="J735" s="143">
        <f t="shared" si="738"/>
        <v>0</v>
      </c>
      <c r="K735" s="143">
        <f t="shared" si="738"/>
        <v>0</v>
      </c>
      <c r="L735" s="143">
        <f t="shared" si="738"/>
        <v>0</v>
      </c>
      <c r="M735" s="143">
        <f t="shared" si="738"/>
        <v>0</v>
      </c>
      <c r="N735" s="143">
        <f t="shared" si="738"/>
        <v>0</v>
      </c>
      <c r="O735" s="143">
        <f t="shared" si="738"/>
        <v>0</v>
      </c>
      <c r="P735" s="143">
        <f t="shared" si="738"/>
        <v>0</v>
      </c>
      <c r="Q735" s="143">
        <f t="shared" si="738"/>
        <v>0</v>
      </c>
      <c r="R735" s="143">
        <f t="shared" si="738"/>
        <v>0</v>
      </c>
      <c r="S735" s="143">
        <f t="shared" si="738"/>
        <v>0</v>
      </c>
      <c r="T735" s="143">
        <f t="shared" si="738"/>
        <v>0</v>
      </c>
      <c r="U735" s="143">
        <f t="shared" si="738"/>
        <v>0</v>
      </c>
      <c r="V735" s="143">
        <f t="shared" si="738"/>
        <v>0</v>
      </c>
      <c r="W735" s="143">
        <f t="shared" si="738"/>
        <v>0</v>
      </c>
      <c r="X735" s="143">
        <f t="shared" si="738"/>
        <v>0</v>
      </c>
      <c r="Y735" s="143">
        <f t="shared" si="738"/>
        <v>0</v>
      </c>
      <c r="Z735" s="143">
        <f t="shared" si="738"/>
        <v>0</v>
      </c>
      <c r="AA735" s="143">
        <f t="shared" si="738"/>
        <v>0</v>
      </c>
      <c r="AB735" s="143">
        <f t="shared" si="738"/>
        <v>0</v>
      </c>
      <c r="AC735" s="143">
        <f t="shared" si="738"/>
        <v>0</v>
      </c>
      <c r="AD735" s="143">
        <f t="shared" si="738"/>
        <v>0</v>
      </c>
      <c r="AE735" s="143">
        <f t="shared" si="738"/>
        <v>0</v>
      </c>
      <c r="AF735" s="143">
        <f t="shared" si="738"/>
        <v>0</v>
      </c>
      <c r="AG735" s="143">
        <f t="shared" si="738"/>
        <v>0</v>
      </c>
      <c r="AH735" s="143">
        <f t="shared" si="738"/>
        <v>0</v>
      </c>
      <c r="AI735" s="143">
        <f t="shared" si="738"/>
        <v>0</v>
      </c>
      <c r="AJ735" s="143">
        <f t="shared" si="738"/>
        <v>0</v>
      </c>
      <c r="AK735" s="143">
        <f t="shared" si="738"/>
        <v>0</v>
      </c>
      <c r="AL735" s="143">
        <f t="shared" si="738"/>
        <v>0</v>
      </c>
      <c r="AM735" s="143">
        <f t="shared" si="738"/>
        <v>0</v>
      </c>
      <c r="AN735" s="143">
        <f t="shared" si="738"/>
        <v>0</v>
      </c>
      <c r="AO735" s="143">
        <f t="shared" si="738"/>
        <v>0</v>
      </c>
      <c r="AP735" s="143">
        <f t="shared" si="738"/>
        <v>0</v>
      </c>
      <c r="AQ735" s="143">
        <f t="shared" si="738"/>
        <v>0</v>
      </c>
      <c r="AR735" s="143">
        <f t="shared" si="738"/>
        <v>0</v>
      </c>
      <c r="AS735" s="143">
        <f t="shared" si="738"/>
        <v>0</v>
      </c>
      <c r="AT735" s="143">
        <f t="shared" si="738"/>
        <v>0</v>
      </c>
      <c r="AU735" s="143"/>
      <c r="AV735" s="143">
        <f t="shared" si="737"/>
        <v>0</v>
      </c>
      <c r="AW735" s="143">
        <f t="shared" si="737"/>
        <v>0</v>
      </c>
      <c r="AX735" s="143">
        <f t="shared" si="737"/>
        <v>0</v>
      </c>
      <c r="AY735" s="143">
        <f t="shared" si="737"/>
        <v>0</v>
      </c>
      <c r="AZ735" s="143">
        <f t="shared" si="737"/>
        <v>0</v>
      </c>
      <c r="BA735" s="143">
        <f t="shared" si="737"/>
        <v>0</v>
      </c>
      <c r="BB735" s="160"/>
      <c r="BC735" s="162"/>
    </row>
    <row r="736" spans="1:55" ht="14.4">
      <c r="A736" s="373" t="s">
        <v>317</v>
      </c>
      <c r="B736" s="396"/>
      <c r="C736" s="396"/>
      <c r="D736" s="396"/>
      <c r="E736" s="396"/>
      <c r="F736" s="396"/>
      <c r="G736" s="396"/>
      <c r="H736" s="396"/>
      <c r="I736" s="396"/>
      <c r="J736" s="396"/>
      <c r="K736" s="396"/>
      <c r="L736" s="396"/>
      <c r="M736" s="396"/>
      <c r="N736" s="396"/>
      <c r="O736" s="396"/>
      <c r="P736" s="396"/>
      <c r="Q736" s="396"/>
      <c r="R736" s="396"/>
      <c r="S736" s="396"/>
      <c r="T736" s="396"/>
      <c r="U736" s="396"/>
      <c r="V736" s="396"/>
      <c r="W736" s="396"/>
      <c r="X736" s="396"/>
      <c r="Y736" s="396"/>
      <c r="Z736" s="396"/>
      <c r="AA736" s="396"/>
      <c r="AB736" s="396"/>
      <c r="AC736" s="396"/>
      <c r="AD736" s="396"/>
      <c r="AE736" s="396"/>
      <c r="AF736" s="396"/>
      <c r="AG736" s="396"/>
      <c r="AH736" s="396"/>
      <c r="AI736" s="396"/>
      <c r="AJ736" s="396"/>
      <c r="AK736" s="396"/>
      <c r="AL736" s="396"/>
      <c r="AM736" s="396"/>
      <c r="AN736" s="396"/>
      <c r="AO736" s="396"/>
      <c r="AP736" s="396"/>
      <c r="AQ736" s="396"/>
      <c r="AR736" s="396"/>
      <c r="AS736" s="396"/>
      <c r="AT736" s="396"/>
      <c r="AU736" s="396"/>
      <c r="AV736" s="396"/>
      <c r="AW736" s="396"/>
      <c r="AX736" s="396"/>
      <c r="AY736" s="396"/>
      <c r="AZ736" s="396"/>
      <c r="BA736" s="396"/>
      <c r="BB736" s="396"/>
      <c r="BC736" s="396"/>
    </row>
    <row r="737" spans="1:55" ht="15.6">
      <c r="A737" s="373"/>
      <c r="B737" s="374"/>
      <c r="C737" s="374"/>
      <c r="D737" s="374"/>
      <c r="E737" s="374"/>
      <c r="F737" s="374"/>
      <c r="G737" s="374"/>
      <c r="H737" s="374"/>
      <c r="I737" s="374"/>
      <c r="J737" s="374"/>
      <c r="K737" s="374"/>
      <c r="L737" s="374"/>
      <c r="M737" s="374"/>
      <c r="N737" s="374"/>
      <c r="O737" s="374"/>
      <c r="P737" s="374"/>
      <c r="Q737" s="374"/>
      <c r="R737" s="374"/>
      <c r="S737" s="374"/>
      <c r="T737" s="374"/>
      <c r="U737" s="374"/>
      <c r="V737" s="374"/>
      <c r="W737" s="374"/>
      <c r="X737" s="374"/>
      <c r="Y737" s="374"/>
      <c r="Z737" s="374"/>
      <c r="AA737" s="374"/>
      <c r="AB737" s="374"/>
      <c r="AC737" s="374"/>
      <c r="AD737" s="374"/>
      <c r="AE737" s="374"/>
      <c r="AF737" s="374"/>
      <c r="AG737" s="374"/>
      <c r="AH737" s="374"/>
      <c r="AI737" s="374"/>
      <c r="AJ737" s="374"/>
      <c r="AK737" s="374"/>
      <c r="AL737" s="374"/>
      <c r="AM737" s="374"/>
      <c r="AN737" s="374"/>
      <c r="AO737" s="374"/>
      <c r="AP737" s="374"/>
      <c r="AQ737" s="374"/>
      <c r="AR737" s="374"/>
      <c r="AS737" s="374"/>
      <c r="AT737" s="374"/>
      <c r="AU737" s="374"/>
      <c r="AV737" s="374"/>
      <c r="AW737" s="374"/>
      <c r="AX737" s="374"/>
      <c r="AY737" s="374"/>
      <c r="AZ737" s="374"/>
      <c r="BA737" s="374"/>
      <c r="BB737" s="374"/>
      <c r="BC737" s="374"/>
    </row>
    <row r="738" spans="1:55" ht="22.5" customHeight="1">
      <c r="A738" s="288" t="s">
        <v>349</v>
      </c>
      <c r="B738" s="287" t="s">
        <v>348</v>
      </c>
      <c r="C738" s="287" t="s">
        <v>307</v>
      </c>
      <c r="D738" s="164" t="s">
        <v>41</v>
      </c>
      <c r="E738" s="163">
        <f>H738+K738+N738+Q738+T738+W738+Z738+AE738+AJ738+AO738+AT738+AY738</f>
        <v>59186.125996999996</v>
      </c>
      <c r="F738" s="163">
        <f t="shared" ref="F738:F744" si="739">I738+L738+O738+R738+U738+X738+AA738+AF738+AK738+AP738+AU738+AZ738</f>
        <v>59185.991886999996</v>
      </c>
      <c r="G738" s="163">
        <f t="shared" ref="G738:G776" si="740">F738*100/E738</f>
        <v>99.999773409734559</v>
      </c>
      <c r="H738" s="163">
        <f>H739+H740+H741+H743+H744</f>
        <v>0</v>
      </c>
      <c r="I738" s="163">
        <f t="shared" ref="I738" si="741">I739+I740+I741+I743+I744</f>
        <v>0</v>
      </c>
      <c r="J738" s="163"/>
      <c r="K738" s="163">
        <f>K739+K740+K741+K743+K744</f>
        <v>0</v>
      </c>
      <c r="L738" s="163">
        <f t="shared" ref="L738" si="742">L739+L740+L741+L743+L744</f>
        <v>0</v>
      </c>
      <c r="M738" s="163"/>
      <c r="N738" s="163">
        <f t="shared" ref="N738:O738" si="743">N739+N740+N741+N743+N744</f>
        <v>12482.516076999998</v>
      </c>
      <c r="O738" s="163">
        <f t="shared" si="743"/>
        <v>12482.516076999998</v>
      </c>
      <c r="P738" s="163"/>
      <c r="Q738" s="163">
        <f t="shared" ref="Q738:R738" si="744">Q739+Q740+Q741+Q743+Q744</f>
        <v>7314.6915600000002</v>
      </c>
      <c r="R738" s="163">
        <f t="shared" si="744"/>
        <v>7314.6915600000002</v>
      </c>
      <c r="S738" s="163"/>
      <c r="T738" s="163">
        <f t="shared" ref="T738:U738" si="745">T739+T740+T741+T743+T744</f>
        <v>9349.8477999999996</v>
      </c>
      <c r="U738" s="163">
        <f t="shared" si="745"/>
        <v>9349.8477999999996</v>
      </c>
      <c r="V738" s="163"/>
      <c r="W738" s="163">
        <f t="shared" ref="W738:X738" si="746">W739+W740+W741+W743+W744</f>
        <v>3049.8657800000001</v>
      </c>
      <c r="X738" s="163">
        <f t="shared" si="746"/>
        <v>3049.8657800000001</v>
      </c>
      <c r="Y738" s="163"/>
      <c r="Z738" s="163">
        <f t="shared" ref="Z738:AC738" si="747">Z739+Z740+Z741+Z743+Z744</f>
        <v>4564.33133</v>
      </c>
      <c r="AA738" s="163">
        <f t="shared" si="747"/>
        <v>4564.33133</v>
      </c>
      <c r="AB738" s="163">
        <f t="shared" si="747"/>
        <v>0</v>
      </c>
      <c r="AC738" s="163">
        <f t="shared" si="747"/>
        <v>0</v>
      </c>
      <c r="AD738" s="163"/>
      <c r="AE738" s="163">
        <f t="shared" ref="AE738:AH738" si="748">AE739+AE740+AE741+AE743+AE744</f>
        <v>1717.5529799999999</v>
      </c>
      <c r="AF738" s="163">
        <f t="shared" si="748"/>
        <v>1717.5529799999999</v>
      </c>
      <c r="AG738" s="163">
        <f t="shared" si="748"/>
        <v>0</v>
      </c>
      <c r="AH738" s="163">
        <f t="shared" si="748"/>
        <v>0</v>
      </c>
      <c r="AI738" s="163"/>
      <c r="AJ738" s="163">
        <f t="shared" ref="AJ738:AM738" si="749">AJ739+AJ740+AJ741+AJ743+AJ744</f>
        <v>2936.7042499999998</v>
      </c>
      <c r="AK738" s="163">
        <f t="shared" si="749"/>
        <v>2936.7042499999998</v>
      </c>
      <c r="AL738" s="163">
        <f t="shared" si="749"/>
        <v>0</v>
      </c>
      <c r="AM738" s="163">
        <f t="shared" si="749"/>
        <v>0</v>
      </c>
      <c r="AN738" s="163"/>
      <c r="AO738" s="163">
        <f t="shared" ref="AO738:AR738" si="750">AO739+AO740+AO741+AO743+AO744</f>
        <v>2685.7158599999998</v>
      </c>
      <c r="AP738" s="163">
        <f t="shared" si="750"/>
        <v>2685.7158599999998</v>
      </c>
      <c r="AQ738" s="163">
        <f t="shared" si="750"/>
        <v>0</v>
      </c>
      <c r="AR738" s="163">
        <f t="shared" si="750"/>
        <v>0</v>
      </c>
      <c r="AS738" s="163"/>
      <c r="AT738" s="163">
        <f t="shared" ref="AT738:AW738" si="751">AT739+AT740+AT741+AT743+AT744</f>
        <v>4592.7302799999998</v>
      </c>
      <c r="AU738" s="163">
        <f t="shared" si="751"/>
        <v>4592.7302799999998</v>
      </c>
      <c r="AV738" s="163">
        <f t="shared" si="751"/>
        <v>0</v>
      </c>
      <c r="AW738" s="163">
        <f t="shared" si="751"/>
        <v>0</v>
      </c>
      <c r="AX738" s="163"/>
      <c r="AY738" s="163">
        <f t="shared" ref="AY738:AZ738" si="752">AY739+AY740+AY741+AY743+AY744</f>
        <v>10492.17008</v>
      </c>
      <c r="AZ738" s="163">
        <f t="shared" si="752"/>
        <v>10492.035970000001</v>
      </c>
      <c r="BA738" s="163"/>
      <c r="BB738" s="393" t="s">
        <v>425</v>
      </c>
      <c r="BC738" s="174"/>
    </row>
    <row r="739" spans="1:55" ht="32.25" customHeight="1">
      <c r="A739" s="288"/>
      <c r="B739" s="287"/>
      <c r="C739" s="287"/>
      <c r="D739" s="161" t="s">
        <v>37</v>
      </c>
      <c r="E739" s="163">
        <f t="shared" ref="E739:E740" si="753">H739+K739+N739+Q739+T739+W739+Z739+AE739+AJ739+AO739+AT739+AY739</f>
        <v>0</v>
      </c>
      <c r="F739" s="163">
        <f t="shared" si="739"/>
        <v>0</v>
      </c>
      <c r="G739" s="163"/>
      <c r="H739" s="163">
        <f>H746+H753</f>
        <v>0</v>
      </c>
      <c r="I739" s="163">
        <f t="shared" ref="I739:BA739" si="754">I746+I753</f>
        <v>0</v>
      </c>
      <c r="J739" s="163">
        <f t="shared" si="754"/>
        <v>0</v>
      </c>
      <c r="K739" s="163">
        <f t="shared" si="754"/>
        <v>0</v>
      </c>
      <c r="L739" s="163">
        <f t="shared" si="754"/>
        <v>0</v>
      </c>
      <c r="M739" s="163">
        <f t="shared" si="754"/>
        <v>0</v>
      </c>
      <c r="N739" s="163">
        <f t="shared" si="754"/>
        <v>0</v>
      </c>
      <c r="O739" s="163">
        <f t="shared" si="754"/>
        <v>0</v>
      </c>
      <c r="P739" s="163">
        <f t="shared" si="754"/>
        <v>0</v>
      </c>
      <c r="Q739" s="163">
        <f t="shared" si="754"/>
        <v>0</v>
      </c>
      <c r="R739" s="163">
        <f t="shared" si="754"/>
        <v>0</v>
      </c>
      <c r="S739" s="163">
        <f t="shared" si="754"/>
        <v>0</v>
      </c>
      <c r="T739" s="163">
        <f t="shared" si="754"/>
        <v>0</v>
      </c>
      <c r="U739" s="163">
        <f t="shared" si="754"/>
        <v>0</v>
      </c>
      <c r="V739" s="163">
        <f t="shared" si="754"/>
        <v>0</v>
      </c>
      <c r="W739" s="163">
        <f t="shared" si="754"/>
        <v>0</v>
      </c>
      <c r="X739" s="163">
        <f t="shared" si="754"/>
        <v>0</v>
      </c>
      <c r="Y739" s="163">
        <f t="shared" si="754"/>
        <v>0</v>
      </c>
      <c r="Z739" s="163">
        <f t="shared" si="754"/>
        <v>0</v>
      </c>
      <c r="AA739" s="163">
        <f t="shared" si="754"/>
        <v>0</v>
      </c>
      <c r="AB739" s="163">
        <f t="shared" si="754"/>
        <v>0</v>
      </c>
      <c r="AC739" s="163">
        <f t="shared" si="754"/>
        <v>0</v>
      </c>
      <c r="AD739" s="163">
        <f t="shared" si="754"/>
        <v>0</v>
      </c>
      <c r="AE739" s="163">
        <f t="shared" si="754"/>
        <v>0</v>
      </c>
      <c r="AF739" s="163">
        <f t="shared" si="754"/>
        <v>0</v>
      </c>
      <c r="AG739" s="163">
        <f t="shared" si="754"/>
        <v>0</v>
      </c>
      <c r="AH739" s="163">
        <f t="shared" si="754"/>
        <v>0</v>
      </c>
      <c r="AI739" s="163">
        <f t="shared" si="754"/>
        <v>0</v>
      </c>
      <c r="AJ739" s="163">
        <f t="shared" si="754"/>
        <v>0</v>
      </c>
      <c r="AK739" s="163">
        <f t="shared" si="754"/>
        <v>0</v>
      </c>
      <c r="AL739" s="163">
        <f t="shared" si="754"/>
        <v>0</v>
      </c>
      <c r="AM739" s="163">
        <f t="shared" si="754"/>
        <v>0</v>
      </c>
      <c r="AN739" s="163">
        <f t="shared" si="754"/>
        <v>0</v>
      </c>
      <c r="AO739" s="163">
        <f t="shared" si="754"/>
        <v>0</v>
      </c>
      <c r="AP739" s="163">
        <f t="shared" si="754"/>
        <v>0</v>
      </c>
      <c r="AQ739" s="163">
        <f t="shared" si="754"/>
        <v>0</v>
      </c>
      <c r="AR739" s="163">
        <f t="shared" si="754"/>
        <v>0</v>
      </c>
      <c r="AS739" s="163">
        <f t="shared" si="754"/>
        <v>0</v>
      </c>
      <c r="AT739" s="163">
        <f t="shared" si="754"/>
        <v>0</v>
      </c>
      <c r="AU739" s="163">
        <f t="shared" si="754"/>
        <v>0</v>
      </c>
      <c r="AV739" s="163">
        <f t="shared" si="754"/>
        <v>0</v>
      </c>
      <c r="AW739" s="163">
        <f t="shared" si="754"/>
        <v>0</v>
      </c>
      <c r="AX739" s="163">
        <f t="shared" si="754"/>
        <v>0</v>
      </c>
      <c r="AY739" s="163">
        <f t="shared" si="754"/>
        <v>0</v>
      </c>
      <c r="AZ739" s="163">
        <f t="shared" si="754"/>
        <v>0</v>
      </c>
      <c r="BA739" s="163">
        <f t="shared" si="754"/>
        <v>0</v>
      </c>
      <c r="BB739" s="394"/>
      <c r="BC739" s="174"/>
    </row>
    <row r="740" spans="1:55" ht="50.25" customHeight="1">
      <c r="A740" s="288"/>
      <c r="B740" s="287"/>
      <c r="C740" s="287"/>
      <c r="D740" s="161" t="s">
        <v>2</v>
      </c>
      <c r="E740" s="163">
        <f t="shared" si="753"/>
        <v>48817.525996999997</v>
      </c>
      <c r="F740" s="163">
        <f t="shared" si="739"/>
        <v>48817.458646999992</v>
      </c>
      <c r="G740" s="163">
        <f t="shared" si="740"/>
        <v>99.99986203725274</v>
      </c>
      <c r="H740" s="163">
        <f t="shared" ref="H740:BA740" si="755">H747+H754</f>
        <v>0</v>
      </c>
      <c r="I740" s="163">
        <f t="shared" si="755"/>
        <v>0</v>
      </c>
      <c r="J740" s="163">
        <f t="shared" si="755"/>
        <v>0</v>
      </c>
      <c r="K740" s="163">
        <f t="shared" si="755"/>
        <v>0</v>
      </c>
      <c r="L740" s="163">
        <f t="shared" si="755"/>
        <v>0</v>
      </c>
      <c r="M740" s="163">
        <f t="shared" si="755"/>
        <v>0</v>
      </c>
      <c r="N740" s="163">
        <f t="shared" si="755"/>
        <v>9906.4293069999985</v>
      </c>
      <c r="O740" s="163">
        <f t="shared" si="755"/>
        <v>9906.4293069999985</v>
      </c>
      <c r="P740" s="163">
        <f t="shared" si="755"/>
        <v>0</v>
      </c>
      <c r="Q740" s="163">
        <f t="shared" si="755"/>
        <v>6403.2074400000001</v>
      </c>
      <c r="R740" s="163">
        <f t="shared" si="755"/>
        <v>6403.2074400000001</v>
      </c>
      <c r="S740" s="163">
        <f t="shared" si="755"/>
        <v>0</v>
      </c>
      <c r="T740" s="163">
        <f t="shared" si="755"/>
        <v>7040.6887999999999</v>
      </c>
      <c r="U740" s="163">
        <f t="shared" si="755"/>
        <v>7040.6887999999999</v>
      </c>
      <c r="V740" s="163">
        <f t="shared" si="755"/>
        <v>0</v>
      </c>
      <c r="W740" s="163">
        <f t="shared" si="755"/>
        <v>3049.8657800000001</v>
      </c>
      <c r="X740" s="163">
        <f t="shared" si="755"/>
        <v>3049.8657800000001</v>
      </c>
      <c r="Y740" s="163">
        <f t="shared" si="755"/>
        <v>0</v>
      </c>
      <c r="Z740" s="163">
        <f t="shared" si="755"/>
        <v>3446.8242399999999</v>
      </c>
      <c r="AA740" s="163">
        <f t="shared" si="755"/>
        <v>3446.8242399999999</v>
      </c>
      <c r="AB740" s="163">
        <f t="shared" si="755"/>
        <v>0</v>
      </c>
      <c r="AC740" s="163">
        <f t="shared" si="755"/>
        <v>0</v>
      </c>
      <c r="AD740" s="163">
        <f t="shared" si="755"/>
        <v>0</v>
      </c>
      <c r="AE740" s="163">
        <f t="shared" si="755"/>
        <v>1546.41518</v>
      </c>
      <c r="AF740" s="163">
        <f t="shared" si="755"/>
        <v>1546.41518</v>
      </c>
      <c r="AG740" s="163">
        <f t="shared" si="755"/>
        <v>0</v>
      </c>
      <c r="AH740" s="163">
        <f t="shared" si="755"/>
        <v>0</v>
      </c>
      <c r="AI740" s="163">
        <f t="shared" si="755"/>
        <v>0</v>
      </c>
      <c r="AJ740" s="163">
        <f t="shared" si="755"/>
        <v>2666.0609999999997</v>
      </c>
      <c r="AK740" s="163">
        <f t="shared" si="755"/>
        <v>2666.0609999999997</v>
      </c>
      <c r="AL740" s="163">
        <f t="shared" si="755"/>
        <v>0</v>
      </c>
      <c r="AM740" s="163">
        <f t="shared" si="755"/>
        <v>0</v>
      </c>
      <c r="AN740" s="163">
        <f t="shared" si="755"/>
        <v>0</v>
      </c>
      <c r="AO740" s="163">
        <f t="shared" si="755"/>
        <v>2685.7158599999998</v>
      </c>
      <c r="AP740" s="163">
        <f t="shared" si="755"/>
        <v>2685.7158599999998</v>
      </c>
      <c r="AQ740" s="163">
        <f t="shared" si="755"/>
        <v>0</v>
      </c>
      <c r="AR740" s="163">
        <f t="shared" si="755"/>
        <v>0</v>
      </c>
      <c r="AS740" s="163">
        <f t="shared" si="755"/>
        <v>0</v>
      </c>
      <c r="AT740" s="163">
        <f t="shared" si="755"/>
        <v>3988.4307699999999</v>
      </c>
      <c r="AU740" s="163">
        <f t="shared" si="755"/>
        <v>3988.4307699999999</v>
      </c>
      <c r="AV740" s="163">
        <f t="shared" si="755"/>
        <v>0</v>
      </c>
      <c r="AW740" s="163">
        <f t="shared" si="755"/>
        <v>0</v>
      </c>
      <c r="AX740" s="163">
        <f t="shared" si="755"/>
        <v>0</v>
      </c>
      <c r="AY740" s="163">
        <f>AY747+AY754+AY761</f>
        <v>8083.8876199999995</v>
      </c>
      <c r="AZ740" s="163">
        <f>AZ747+AZ754+AZ761</f>
        <v>8083.8202700000002</v>
      </c>
      <c r="BA740" s="163">
        <f t="shared" si="755"/>
        <v>0</v>
      </c>
      <c r="BB740" s="394"/>
      <c r="BC740" s="174"/>
    </row>
    <row r="741" spans="1:55" ht="22.5" customHeight="1">
      <c r="A741" s="288"/>
      <c r="B741" s="287"/>
      <c r="C741" s="287"/>
      <c r="D741" s="162" t="s">
        <v>268</v>
      </c>
      <c r="E741" s="163">
        <f>H741+K741+N741+Q741+T741+W741+Z741+AE741+AJ741+AO741+AT741+AY741</f>
        <v>10368.600000000002</v>
      </c>
      <c r="F741" s="163">
        <f t="shared" si="739"/>
        <v>10368.533240000001</v>
      </c>
      <c r="G741" s="163">
        <f t="shared" si="740"/>
        <v>99.999356132939823</v>
      </c>
      <c r="H741" s="163">
        <f t="shared" ref="H741:BA741" si="756">H748+H755</f>
        <v>0</v>
      </c>
      <c r="I741" s="163">
        <f t="shared" si="756"/>
        <v>0</v>
      </c>
      <c r="J741" s="163">
        <f t="shared" si="756"/>
        <v>0</v>
      </c>
      <c r="K741" s="163">
        <f t="shared" si="756"/>
        <v>0</v>
      </c>
      <c r="L741" s="163">
        <f t="shared" si="756"/>
        <v>0</v>
      </c>
      <c r="M741" s="163">
        <f t="shared" si="756"/>
        <v>0</v>
      </c>
      <c r="N741" s="163">
        <f t="shared" si="756"/>
        <v>2576.0867699999999</v>
      </c>
      <c r="O741" s="163">
        <f t="shared" si="756"/>
        <v>2576.0867699999999</v>
      </c>
      <c r="P741" s="163">
        <f t="shared" si="756"/>
        <v>0</v>
      </c>
      <c r="Q741" s="163">
        <f t="shared" si="756"/>
        <v>911.48411999999996</v>
      </c>
      <c r="R741" s="163">
        <f t="shared" si="756"/>
        <v>911.48411999999996</v>
      </c>
      <c r="S741" s="163">
        <f t="shared" si="756"/>
        <v>0</v>
      </c>
      <c r="T741" s="163">
        <f t="shared" si="756"/>
        <v>2309.1590000000001</v>
      </c>
      <c r="U741" s="163">
        <f t="shared" si="756"/>
        <v>2309.1590000000001</v>
      </c>
      <c r="V741" s="163">
        <f t="shared" si="756"/>
        <v>0</v>
      </c>
      <c r="W741" s="163">
        <f t="shared" si="756"/>
        <v>0</v>
      </c>
      <c r="X741" s="163">
        <f t="shared" si="756"/>
        <v>0</v>
      </c>
      <c r="Y741" s="163">
        <f t="shared" si="756"/>
        <v>0</v>
      </c>
      <c r="Z741" s="163">
        <f t="shared" si="756"/>
        <v>1117.5070900000001</v>
      </c>
      <c r="AA741" s="163">
        <f t="shared" si="756"/>
        <v>1117.5070900000001</v>
      </c>
      <c r="AB741" s="163">
        <f t="shared" si="756"/>
        <v>0</v>
      </c>
      <c r="AC741" s="163">
        <f t="shared" si="756"/>
        <v>0</v>
      </c>
      <c r="AD741" s="163">
        <f t="shared" si="756"/>
        <v>0</v>
      </c>
      <c r="AE741" s="163">
        <f t="shared" si="756"/>
        <v>171.1378</v>
      </c>
      <c r="AF741" s="163">
        <f t="shared" si="756"/>
        <v>171.1378</v>
      </c>
      <c r="AG741" s="163">
        <f t="shared" si="756"/>
        <v>0</v>
      </c>
      <c r="AH741" s="163">
        <f t="shared" si="756"/>
        <v>0</v>
      </c>
      <c r="AI741" s="163">
        <f t="shared" si="756"/>
        <v>0</v>
      </c>
      <c r="AJ741" s="163">
        <f t="shared" si="756"/>
        <v>270.64325000000002</v>
      </c>
      <c r="AK741" s="163">
        <f t="shared" si="756"/>
        <v>270.64325000000002</v>
      </c>
      <c r="AL741" s="163">
        <f t="shared" si="756"/>
        <v>0</v>
      </c>
      <c r="AM741" s="163">
        <f t="shared" si="756"/>
        <v>0</v>
      </c>
      <c r="AN741" s="163">
        <f t="shared" si="756"/>
        <v>0</v>
      </c>
      <c r="AO741" s="163">
        <f t="shared" si="756"/>
        <v>0</v>
      </c>
      <c r="AP741" s="163">
        <f t="shared" si="756"/>
        <v>0</v>
      </c>
      <c r="AQ741" s="163">
        <f t="shared" si="756"/>
        <v>0</v>
      </c>
      <c r="AR741" s="163">
        <f t="shared" si="756"/>
        <v>0</v>
      </c>
      <c r="AS741" s="163">
        <f t="shared" si="756"/>
        <v>0</v>
      </c>
      <c r="AT741" s="163">
        <f t="shared" si="756"/>
        <v>604.29951000000005</v>
      </c>
      <c r="AU741" s="163">
        <f t="shared" si="756"/>
        <v>604.29951000000005</v>
      </c>
      <c r="AV741" s="163">
        <f t="shared" si="756"/>
        <v>0</v>
      </c>
      <c r="AW741" s="163">
        <f t="shared" si="756"/>
        <v>0</v>
      </c>
      <c r="AX741" s="163">
        <f t="shared" si="756"/>
        <v>0</v>
      </c>
      <c r="AY741" s="163">
        <f t="shared" si="756"/>
        <v>2408.2824600000004</v>
      </c>
      <c r="AZ741" s="163">
        <f t="shared" si="756"/>
        <v>2408.2157000000002</v>
      </c>
      <c r="BA741" s="163">
        <f t="shared" si="756"/>
        <v>0</v>
      </c>
      <c r="BB741" s="394"/>
      <c r="BC741" s="174"/>
    </row>
    <row r="742" spans="1:55" ht="82.5" customHeight="1">
      <c r="A742" s="288"/>
      <c r="B742" s="287"/>
      <c r="C742" s="287"/>
      <c r="D742" s="162" t="s">
        <v>274</v>
      </c>
      <c r="E742" s="163">
        <f t="shared" ref="E742:E744" si="757">H742+K742+N742+Q742+T742+W742+Z742+AE742+AJ742+AO742+AT742+AY742</f>
        <v>0</v>
      </c>
      <c r="F742" s="163">
        <f t="shared" si="739"/>
        <v>0</v>
      </c>
      <c r="G742" s="163"/>
      <c r="H742" s="163">
        <f t="shared" ref="H742:BA742" si="758">H749+H756</f>
        <v>0</v>
      </c>
      <c r="I742" s="163">
        <f t="shared" si="758"/>
        <v>0</v>
      </c>
      <c r="J742" s="163">
        <f t="shared" si="758"/>
        <v>0</v>
      </c>
      <c r="K742" s="163">
        <f t="shared" si="758"/>
        <v>0</v>
      </c>
      <c r="L742" s="163">
        <f t="shared" si="758"/>
        <v>0</v>
      </c>
      <c r="M742" s="163">
        <f t="shared" si="758"/>
        <v>0</v>
      </c>
      <c r="N742" s="163">
        <f t="shared" si="758"/>
        <v>0</v>
      </c>
      <c r="O742" s="163">
        <f t="shared" si="758"/>
        <v>0</v>
      </c>
      <c r="P742" s="163">
        <f t="shared" si="758"/>
        <v>0</v>
      </c>
      <c r="Q742" s="163">
        <f t="shared" si="758"/>
        <v>0</v>
      </c>
      <c r="R742" s="163">
        <f t="shared" si="758"/>
        <v>0</v>
      </c>
      <c r="S742" s="163">
        <f t="shared" si="758"/>
        <v>0</v>
      </c>
      <c r="T742" s="163">
        <f t="shared" si="758"/>
        <v>0</v>
      </c>
      <c r="U742" s="163">
        <f t="shared" si="758"/>
        <v>0</v>
      </c>
      <c r="V742" s="163">
        <f t="shared" si="758"/>
        <v>0</v>
      </c>
      <c r="W742" s="163">
        <f t="shared" si="758"/>
        <v>0</v>
      </c>
      <c r="X742" s="163">
        <f t="shared" si="758"/>
        <v>0</v>
      </c>
      <c r="Y742" s="163">
        <f t="shared" si="758"/>
        <v>0</v>
      </c>
      <c r="Z742" s="163">
        <f t="shared" si="758"/>
        <v>0</v>
      </c>
      <c r="AA742" s="163">
        <f t="shared" si="758"/>
        <v>0</v>
      </c>
      <c r="AB742" s="163">
        <f t="shared" si="758"/>
        <v>0</v>
      </c>
      <c r="AC742" s="163">
        <f t="shared" si="758"/>
        <v>0</v>
      </c>
      <c r="AD742" s="163">
        <f t="shared" si="758"/>
        <v>0</v>
      </c>
      <c r="AE742" s="163">
        <f t="shared" si="758"/>
        <v>0</v>
      </c>
      <c r="AF742" s="163">
        <f t="shared" si="758"/>
        <v>0</v>
      </c>
      <c r="AG742" s="163">
        <f t="shared" si="758"/>
        <v>0</v>
      </c>
      <c r="AH742" s="163">
        <f t="shared" si="758"/>
        <v>0</v>
      </c>
      <c r="AI742" s="163">
        <f t="shared" si="758"/>
        <v>0</v>
      </c>
      <c r="AJ742" s="163">
        <f t="shared" si="758"/>
        <v>0</v>
      </c>
      <c r="AK742" s="163">
        <f t="shared" si="758"/>
        <v>0</v>
      </c>
      <c r="AL742" s="163">
        <f t="shared" si="758"/>
        <v>0</v>
      </c>
      <c r="AM742" s="163">
        <f t="shared" si="758"/>
        <v>0</v>
      </c>
      <c r="AN742" s="163">
        <f t="shared" si="758"/>
        <v>0</v>
      </c>
      <c r="AO742" s="163">
        <f t="shared" si="758"/>
        <v>0</v>
      </c>
      <c r="AP742" s="163">
        <f t="shared" si="758"/>
        <v>0</v>
      </c>
      <c r="AQ742" s="163">
        <f t="shared" si="758"/>
        <v>0</v>
      </c>
      <c r="AR742" s="163">
        <f t="shared" si="758"/>
        <v>0</v>
      </c>
      <c r="AS742" s="163">
        <f t="shared" si="758"/>
        <v>0</v>
      </c>
      <c r="AT742" s="163">
        <f t="shared" si="758"/>
        <v>0</v>
      </c>
      <c r="AU742" s="163">
        <f t="shared" si="758"/>
        <v>0</v>
      </c>
      <c r="AV742" s="163">
        <f t="shared" si="758"/>
        <v>0</v>
      </c>
      <c r="AW742" s="163">
        <f t="shared" si="758"/>
        <v>0</v>
      </c>
      <c r="AX742" s="163">
        <f t="shared" si="758"/>
        <v>0</v>
      </c>
      <c r="AY742" s="163">
        <f t="shared" si="758"/>
        <v>0</v>
      </c>
      <c r="AZ742" s="163">
        <f t="shared" si="758"/>
        <v>0</v>
      </c>
      <c r="BA742" s="163">
        <f t="shared" si="758"/>
        <v>0</v>
      </c>
      <c r="BB742" s="394"/>
      <c r="BC742" s="174"/>
    </row>
    <row r="743" spans="1:55" ht="22.5" customHeight="1">
      <c r="A743" s="288"/>
      <c r="B743" s="287"/>
      <c r="C743" s="287"/>
      <c r="D743" s="162" t="s">
        <v>269</v>
      </c>
      <c r="E743" s="163">
        <f t="shared" si="757"/>
        <v>0</v>
      </c>
      <c r="F743" s="163">
        <f t="shared" si="739"/>
        <v>0</v>
      </c>
      <c r="G743" s="163"/>
      <c r="H743" s="163">
        <f t="shared" ref="H743:BA743" si="759">H750+H757</f>
        <v>0</v>
      </c>
      <c r="I743" s="163">
        <f t="shared" si="759"/>
        <v>0</v>
      </c>
      <c r="J743" s="163">
        <f t="shared" si="759"/>
        <v>0</v>
      </c>
      <c r="K743" s="163">
        <f t="shared" si="759"/>
        <v>0</v>
      </c>
      <c r="L743" s="163">
        <f t="shared" si="759"/>
        <v>0</v>
      </c>
      <c r="M743" s="163">
        <f t="shared" si="759"/>
        <v>0</v>
      </c>
      <c r="N743" s="163">
        <f t="shared" si="759"/>
        <v>0</v>
      </c>
      <c r="O743" s="163">
        <f t="shared" si="759"/>
        <v>0</v>
      </c>
      <c r="P743" s="163">
        <f t="shared" si="759"/>
        <v>0</v>
      </c>
      <c r="Q743" s="163">
        <f t="shared" si="759"/>
        <v>0</v>
      </c>
      <c r="R743" s="163">
        <f t="shared" si="759"/>
        <v>0</v>
      </c>
      <c r="S743" s="163">
        <f t="shared" si="759"/>
        <v>0</v>
      </c>
      <c r="T743" s="163">
        <f t="shared" si="759"/>
        <v>0</v>
      </c>
      <c r="U743" s="163">
        <f t="shared" si="759"/>
        <v>0</v>
      </c>
      <c r="V743" s="163">
        <f t="shared" si="759"/>
        <v>0</v>
      </c>
      <c r="W743" s="163">
        <f t="shared" si="759"/>
        <v>0</v>
      </c>
      <c r="X743" s="163">
        <f t="shared" si="759"/>
        <v>0</v>
      </c>
      <c r="Y743" s="163">
        <f t="shared" si="759"/>
        <v>0</v>
      </c>
      <c r="Z743" s="163">
        <f t="shared" si="759"/>
        <v>0</v>
      </c>
      <c r="AA743" s="163">
        <f t="shared" si="759"/>
        <v>0</v>
      </c>
      <c r="AB743" s="163">
        <f t="shared" si="759"/>
        <v>0</v>
      </c>
      <c r="AC743" s="163">
        <f t="shared" si="759"/>
        <v>0</v>
      </c>
      <c r="AD743" s="163">
        <f t="shared" si="759"/>
        <v>0</v>
      </c>
      <c r="AE743" s="163">
        <f t="shared" si="759"/>
        <v>0</v>
      </c>
      <c r="AF743" s="163">
        <f t="shared" si="759"/>
        <v>0</v>
      </c>
      <c r="AG743" s="163">
        <f t="shared" si="759"/>
        <v>0</v>
      </c>
      <c r="AH743" s="163">
        <f t="shared" si="759"/>
        <v>0</v>
      </c>
      <c r="AI743" s="163">
        <f t="shared" si="759"/>
        <v>0</v>
      </c>
      <c r="AJ743" s="163">
        <f t="shared" si="759"/>
        <v>0</v>
      </c>
      <c r="AK743" s="163">
        <f t="shared" si="759"/>
        <v>0</v>
      </c>
      <c r="AL743" s="163">
        <f t="shared" si="759"/>
        <v>0</v>
      </c>
      <c r="AM743" s="163">
        <f t="shared" si="759"/>
        <v>0</v>
      </c>
      <c r="AN743" s="163">
        <f t="shared" si="759"/>
        <v>0</v>
      </c>
      <c r="AO743" s="163">
        <f t="shared" si="759"/>
        <v>0</v>
      </c>
      <c r="AP743" s="163">
        <f t="shared" si="759"/>
        <v>0</v>
      </c>
      <c r="AQ743" s="163">
        <f t="shared" si="759"/>
        <v>0</v>
      </c>
      <c r="AR743" s="163">
        <f t="shared" si="759"/>
        <v>0</v>
      </c>
      <c r="AS743" s="163">
        <f t="shared" si="759"/>
        <v>0</v>
      </c>
      <c r="AT743" s="163">
        <f t="shared" si="759"/>
        <v>0</v>
      </c>
      <c r="AU743" s="163">
        <f t="shared" si="759"/>
        <v>0</v>
      </c>
      <c r="AV743" s="163">
        <f t="shared" si="759"/>
        <v>0</v>
      </c>
      <c r="AW743" s="163">
        <f t="shared" si="759"/>
        <v>0</v>
      </c>
      <c r="AX743" s="163">
        <f t="shared" si="759"/>
        <v>0</v>
      </c>
      <c r="AY743" s="163">
        <f t="shared" si="759"/>
        <v>0</v>
      </c>
      <c r="AZ743" s="163">
        <f t="shared" si="759"/>
        <v>0</v>
      </c>
      <c r="BA743" s="163">
        <f t="shared" si="759"/>
        <v>0</v>
      </c>
      <c r="BB743" s="394"/>
      <c r="BC743" s="174"/>
    </row>
    <row r="744" spans="1:55" ht="31.2">
      <c r="A744" s="288"/>
      <c r="B744" s="287"/>
      <c r="C744" s="287"/>
      <c r="D744" s="162" t="s">
        <v>43</v>
      </c>
      <c r="E744" s="163">
        <f t="shared" si="757"/>
        <v>0</v>
      </c>
      <c r="F744" s="163">
        <f t="shared" si="739"/>
        <v>0</v>
      </c>
      <c r="G744" s="163"/>
      <c r="H744" s="163">
        <f t="shared" ref="H744:BA744" si="760">H751+H758</f>
        <v>0</v>
      </c>
      <c r="I744" s="163">
        <f t="shared" si="760"/>
        <v>0</v>
      </c>
      <c r="J744" s="163">
        <f t="shared" si="760"/>
        <v>0</v>
      </c>
      <c r="K744" s="163">
        <f t="shared" si="760"/>
        <v>0</v>
      </c>
      <c r="L744" s="163">
        <f t="shared" si="760"/>
        <v>0</v>
      </c>
      <c r="M744" s="163">
        <f t="shared" si="760"/>
        <v>0</v>
      </c>
      <c r="N744" s="163">
        <f t="shared" si="760"/>
        <v>0</v>
      </c>
      <c r="O744" s="163">
        <f t="shared" si="760"/>
        <v>0</v>
      </c>
      <c r="P744" s="163">
        <f t="shared" si="760"/>
        <v>0</v>
      </c>
      <c r="Q744" s="163">
        <f t="shared" si="760"/>
        <v>0</v>
      </c>
      <c r="R744" s="163">
        <f t="shared" si="760"/>
        <v>0</v>
      </c>
      <c r="S744" s="163">
        <f t="shared" si="760"/>
        <v>0</v>
      </c>
      <c r="T744" s="163">
        <f t="shared" si="760"/>
        <v>0</v>
      </c>
      <c r="U744" s="163">
        <f t="shared" si="760"/>
        <v>0</v>
      </c>
      <c r="V744" s="163">
        <f t="shared" si="760"/>
        <v>0</v>
      </c>
      <c r="W744" s="163">
        <f t="shared" si="760"/>
        <v>0</v>
      </c>
      <c r="X744" s="163">
        <f t="shared" si="760"/>
        <v>0</v>
      </c>
      <c r="Y744" s="163">
        <f t="shared" si="760"/>
        <v>0</v>
      </c>
      <c r="Z744" s="163">
        <f t="shared" si="760"/>
        <v>0</v>
      </c>
      <c r="AA744" s="163">
        <f t="shared" si="760"/>
        <v>0</v>
      </c>
      <c r="AB744" s="163">
        <f t="shared" si="760"/>
        <v>0</v>
      </c>
      <c r="AC744" s="163">
        <f t="shared" si="760"/>
        <v>0</v>
      </c>
      <c r="AD744" s="163">
        <f t="shared" si="760"/>
        <v>0</v>
      </c>
      <c r="AE744" s="163">
        <f t="shared" si="760"/>
        <v>0</v>
      </c>
      <c r="AF744" s="163">
        <f t="shared" si="760"/>
        <v>0</v>
      </c>
      <c r="AG744" s="163">
        <f t="shared" si="760"/>
        <v>0</v>
      </c>
      <c r="AH744" s="163">
        <f t="shared" si="760"/>
        <v>0</v>
      </c>
      <c r="AI744" s="163">
        <f t="shared" si="760"/>
        <v>0</v>
      </c>
      <c r="AJ744" s="163">
        <f t="shared" si="760"/>
        <v>0</v>
      </c>
      <c r="AK744" s="163">
        <f t="shared" si="760"/>
        <v>0</v>
      </c>
      <c r="AL744" s="163">
        <f t="shared" si="760"/>
        <v>0</v>
      </c>
      <c r="AM744" s="163">
        <f t="shared" si="760"/>
        <v>0</v>
      </c>
      <c r="AN744" s="163">
        <f t="shared" si="760"/>
        <v>0</v>
      </c>
      <c r="AO744" s="163">
        <f t="shared" si="760"/>
        <v>0</v>
      </c>
      <c r="AP744" s="163">
        <f t="shared" si="760"/>
        <v>0</v>
      </c>
      <c r="AQ744" s="163">
        <f t="shared" si="760"/>
        <v>0</v>
      </c>
      <c r="AR744" s="163">
        <f t="shared" si="760"/>
        <v>0</v>
      </c>
      <c r="AS744" s="163">
        <f t="shared" si="760"/>
        <v>0</v>
      </c>
      <c r="AT744" s="163">
        <f t="shared" si="760"/>
        <v>0</v>
      </c>
      <c r="AU744" s="163">
        <f t="shared" si="760"/>
        <v>0</v>
      </c>
      <c r="AV744" s="163">
        <f t="shared" si="760"/>
        <v>0</v>
      </c>
      <c r="AW744" s="163">
        <f t="shared" si="760"/>
        <v>0</v>
      </c>
      <c r="AX744" s="163">
        <f t="shared" si="760"/>
        <v>0</v>
      </c>
      <c r="AY744" s="163">
        <f t="shared" si="760"/>
        <v>0</v>
      </c>
      <c r="AZ744" s="163">
        <f t="shared" si="760"/>
        <v>0</v>
      </c>
      <c r="BA744" s="163">
        <f t="shared" si="760"/>
        <v>0</v>
      </c>
      <c r="BB744" s="395"/>
      <c r="BC744" s="174"/>
    </row>
    <row r="745" spans="1:55" ht="22.5" customHeight="1">
      <c r="A745" s="292" t="s">
        <v>350</v>
      </c>
      <c r="B745" s="295" t="s">
        <v>318</v>
      </c>
      <c r="C745" s="287" t="s">
        <v>307</v>
      </c>
      <c r="D745" s="164" t="s">
        <v>41</v>
      </c>
      <c r="E745" s="163">
        <f t="shared" ref="E745:E747" si="761">H745+K745+N745+Q745+T745+W745+Z745+AE745+AJ745+AO745+AT745+AY745</f>
        <v>31623</v>
      </c>
      <c r="F745" s="163">
        <f t="shared" ref="F745:F751" si="762">I745+L745+O745+R745+U745+X745+AA745+AF745+AK745+AP745+AU745+AZ745</f>
        <v>31622.999539999997</v>
      </c>
      <c r="G745" s="163">
        <f t="shared" si="740"/>
        <v>99.999998545362544</v>
      </c>
      <c r="H745" s="163">
        <f>H746+H747+H748+H750+H751</f>
        <v>0</v>
      </c>
      <c r="I745" s="163">
        <f t="shared" ref="I745" si="763">I746+I747+I748+I750+I751</f>
        <v>0</v>
      </c>
      <c r="J745" s="163"/>
      <c r="K745" s="163">
        <f t="shared" ref="K745:L745" si="764">K746+K747+K748+K750+K751</f>
        <v>0</v>
      </c>
      <c r="L745" s="163">
        <f t="shared" si="764"/>
        <v>0</v>
      </c>
      <c r="M745" s="163"/>
      <c r="N745" s="163">
        <f t="shared" ref="N745:O745" si="765">N746+N747+N748+N750+N751</f>
        <v>7647.0365599999996</v>
      </c>
      <c r="O745" s="163">
        <f t="shared" si="765"/>
        <v>7647.0365599999996</v>
      </c>
      <c r="P745" s="163"/>
      <c r="Q745" s="163">
        <f t="shared" ref="Q745:R745" si="766">Q746+Q747+Q748+Q750+Q751</f>
        <v>3431.24386</v>
      </c>
      <c r="R745" s="163">
        <f t="shared" si="766"/>
        <v>3431.24386</v>
      </c>
      <c r="S745" s="163"/>
      <c r="T745" s="163">
        <f t="shared" ref="T745:U745" si="767">T746+T747+T748+T750+T751</f>
        <v>3576.9502900000002</v>
      </c>
      <c r="U745" s="163">
        <f t="shared" si="767"/>
        <v>3576.9502900000002</v>
      </c>
      <c r="V745" s="163"/>
      <c r="W745" s="163">
        <f t="shared" ref="W745:X745" si="768">W746+W747+W748+W750+W751</f>
        <v>3049.8657800000001</v>
      </c>
      <c r="X745" s="163">
        <f t="shared" si="768"/>
        <v>3049.8657800000001</v>
      </c>
      <c r="Y745" s="163"/>
      <c r="Z745" s="163">
        <f t="shared" ref="Z745:AC745" si="769">Z746+Z747+Z748+Z750+Z751</f>
        <v>1770.5636199999999</v>
      </c>
      <c r="AA745" s="163">
        <f t="shared" si="769"/>
        <v>1770.5636199999999</v>
      </c>
      <c r="AB745" s="163">
        <f t="shared" si="769"/>
        <v>0</v>
      </c>
      <c r="AC745" s="163">
        <f t="shared" si="769"/>
        <v>0</v>
      </c>
      <c r="AD745" s="163"/>
      <c r="AE745" s="163">
        <f t="shared" ref="AE745:AH745" si="770">AE746+AE747+AE748+AE750+AE751</f>
        <v>1546.41518</v>
      </c>
      <c r="AF745" s="163">
        <f t="shared" si="770"/>
        <v>1546.41518</v>
      </c>
      <c r="AG745" s="163">
        <f t="shared" si="770"/>
        <v>0</v>
      </c>
      <c r="AH745" s="163">
        <f t="shared" si="770"/>
        <v>0</v>
      </c>
      <c r="AI745" s="163"/>
      <c r="AJ745" s="163">
        <f t="shared" ref="AJ745:AM745" si="771">AJ746+AJ747+AJ748+AJ750+AJ751</f>
        <v>2003.38942</v>
      </c>
      <c r="AK745" s="163">
        <f t="shared" si="771"/>
        <v>2003.38942</v>
      </c>
      <c r="AL745" s="163">
        <f t="shared" si="771"/>
        <v>0</v>
      </c>
      <c r="AM745" s="163">
        <f t="shared" si="771"/>
        <v>0</v>
      </c>
      <c r="AN745" s="163"/>
      <c r="AO745" s="163">
        <f t="shared" ref="AO745:AR745" si="772">AO746+AO747+AO748+AO750+AO751</f>
        <v>2685.7158599999998</v>
      </c>
      <c r="AP745" s="163">
        <f t="shared" si="772"/>
        <v>2685.7158599999998</v>
      </c>
      <c r="AQ745" s="163">
        <f t="shared" si="772"/>
        <v>0</v>
      </c>
      <c r="AR745" s="163">
        <f t="shared" si="772"/>
        <v>0</v>
      </c>
      <c r="AS745" s="163"/>
      <c r="AT745" s="163">
        <f t="shared" ref="AT745:AW745" si="773">AT746+AT747+AT748+AT750+AT751</f>
        <v>3081.9814999999999</v>
      </c>
      <c r="AU745" s="163">
        <f t="shared" si="773"/>
        <v>3081.9814999999999</v>
      </c>
      <c r="AV745" s="163">
        <f t="shared" si="773"/>
        <v>0</v>
      </c>
      <c r="AW745" s="163">
        <f t="shared" si="773"/>
        <v>0</v>
      </c>
      <c r="AX745" s="163"/>
      <c r="AY745" s="163">
        <f t="shared" ref="AY745:AZ745" si="774">AY746+AY747+AY748+AY750+AY751</f>
        <v>2829.8379299999997</v>
      </c>
      <c r="AZ745" s="163">
        <f t="shared" si="774"/>
        <v>2829.8374699999995</v>
      </c>
      <c r="BA745" s="163"/>
      <c r="BB745" s="163"/>
      <c r="BC745" s="174"/>
    </row>
    <row r="746" spans="1:55" ht="32.25" customHeight="1">
      <c r="A746" s="293"/>
      <c r="B746" s="296"/>
      <c r="C746" s="287"/>
      <c r="D746" s="161" t="s">
        <v>37</v>
      </c>
      <c r="E746" s="163">
        <f t="shared" si="761"/>
        <v>0</v>
      </c>
      <c r="F746" s="163">
        <f t="shared" si="762"/>
        <v>0</v>
      </c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  <c r="AA746" s="163"/>
      <c r="AB746" s="163"/>
      <c r="AC746" s="163"/>
      <c r="AD746" s="163"/>
      <c r="AE746" s="163"/>
      <c r="AF746" s="163"/>
      <c r="AG746" s="163"/>
      <c r="AH746" s="163"/>
      <c r="AI746" s="163"/>
      <c r="AJ746" s="163"/>
      <c r="AK746" s="163"/>
      <c r="AL746" s="163"/>
      <c r="AM746" s="163"/>
      <c r="AN746" s="163"/>
      <c r="AO746" s="163"/>
      <c r="AP746" s="163"/>
      <c r="AQ746" s="163"/>
      <c r="AR746" s="163"/>
      <c r="AS746" s="163"/>
      <c r="AT746" s="163"/>
      <c r="AU746" s="163"/>
      <c r="AV746" s="163"/>
      <c r="AW746" s="163"/>
      <c r="AX746" s="163"/>
      <c r="AY746" s="163"/>
      <c r="AZ746" s="163"/>
      <c r="BA746" s="163"/>
      <c r="BB746" s="163"/>
      <c r="BC746" s="174"/>
    </row>
    <row r="747" spans="1:55" ht="50.25" customHeight="1">
      <c r="A747" s="293"/>
      <c r="B747" s="296"/>
      <c r="C747" s="287"/>
      <c r="D747" s="161" t="s">
        <v>2</v>
      </c>
      <c r="E747" s="163">
        <f t="shared" si="761"/>
        <v>31623</v>
      </c>
      <c r="F747" s="163">
        <f t="shared" si="762"/>
        <v>31622.999539999997</v>
      </c>
      <c r="G747" s="163">
        <f t="shared" si="740"/>
        <v>99.999998545362544</v>
      </c>
      <c r="H747" s="163"/>
      <c r="I747" s="163"/>
      <c r="J747" s="163"/>
      <c r="K747" s="163"/>
      <c r="L747" s="163"/>
      <c r="M747" s="163"/>
      <c r="N747" s="163">
        <v>7647.0365599999996</v>
      </c>
      <c r="O747" s="163">
        <v>7647.0365599999996</v>
      </c>
      <c r="P747" s="163"/>
      <c r="Q747" s="163">
        <v>3431.24386</v>
      </c>
      <c r="R747" s="163">
        <v>3431.24386</v>
      </c>
      <c r="S747" s="163"/>
      <c r="T747" s="163">
        <v>3576.9502900000002</v>
      </c>
      <c r="U747" s="163">
        <v>3576.9502900000002</v>
      </c>
      <c r="V747" s="163"/>
      <c r="W747" s="163">
        <v>3049.8657800000001</v>
      </c>
      <c r="X747" s="163">
        <v>3049.8657800000001</v>
      </c>
      <c r="Y747" s="163"/>
      <c r="Z747" s="163">
        <v>1770.5636199999999</v>
      </c>
      <c r="AA747" s="163">
        <v>1770.5636199999999</v>
      </c>
      <c r="AB747" s="163"/>
      <c r="AC747" s="163"/>
      <c r="AD747" s="163"/>
      <c r="AE747" s="163">
        <v>1546.41518</v>
      </c>
      <c r="AF747" s="163">
        <v>1546.41518</v>
      </c>
      <c r="AG747" s="163"/>
      <c r="AH747" s="163"/>
      <c r="AI747" s="163"/>
      <c r="AJ747" s="163">
        <v>2003.38942</v>
      </c>
      <c r="AK747" s="163">
        <v>2003.38942</v>
      </c>
      <c r="AL747" s="163"/>
      <c r="AM747" s="163"/>
      <c r="AN747" s="163"/>
      <c r="AO747" s="163">
        <v>2685.7158599999998</v>
      </c>
      <c r="AP747" s="163">
        <v>2685.7158599999998</v>
      </c>
      <c r="AQ747" s="163"/>
      <c r="AR747" s="163"/>
      <c r="AS747" s="163"/>
      <c r="AT747" s="163">
        <v>3081.9814999999999</v>
      </c>
      <c r="AU747" s="163">
        <v>3081.9814999999999</v>
      </c>
      <c r="AV747" s="163"/>
      <c r="AW747" s="163"/>
      <c r="AX747" s="163"/>
      <c r="AY747" s="163">
        <f>2695.17471+3216.64472-3081.9815</f>
        <v>2829.8379299999997</v>
      </c>
      <c r="AZ747" s="163">
        <f>2695.17471+3216.64472-3081.9815-0.00046</f>
        <v>2829.8374699999995</v>
      </c>
      <c r="BA747" s="163"/>
      <c r="BB747" s="163"/>
      <c r="BC747" s="174"/>
    </row>
    <row r="748" spans="1:55" ht="22.5" customHeight="1">
      <c r="A748" s="293"/>
      <c r="B748" s="296"/>
      <c r="C748" s="287"/>
      <c r="D748" s="162" t="s">
        <v>268</v>
      </c>
      <c r="E748" s="163">
        <f>H748+K748+N748+Q748+T748+W748+Z748+AE748+AJ748+AO748+AT748+AY748</f>
        <v>0</v>
      </c>
      <c r="F748" s="163">
        <f t="shared" si="762"/>
        <v>0</v>
      </c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  <c r="AA748" s="163"/>
      <c r="AB748" s="163"/>
      <c r="AC748" s="163"/>
      <c r="AD748" s="163"/>
      <c r="AE748" s="163"/>
      <c r="AF748" s="163"/>
      <c r="AG748" s="163"/>
      <c r="AH748" s="163"/>
      <c r="AI748" s="163"/>
      <c r="AJ748" s="163"/>
      <c r="AK748" s="163"/>
      <c r="AL748" s="163"/>
      <c r="AM748" s="163"/>
      <c r="AN748" s="163"/>
      <c r="AO748" s="163"/>
      <c r="AP748" s="163"/>
      <c r="AQ748" s="163"/>
      <c r="AR748" s="163"/>
      <c r="AS748" s="163"/>
      <c r="AT748" s="163"/>
      <c r="AU748" s="163"/>
      <c r="AV748" s="163"/>
      <c r="AW748" s="163"/>
      <c r="AX748" s="163"/>
      <c r="AY748" s="163"/>
      <c r="AZ748" s="163"/>
      <c r="BA748" s="163"/>
      <c r="BB748" s="163"/>
      <c r="BC748" s="174"/>
    </row>
    <row r="749" spans="1:55" ht="82.5" customHeight="1">
      <c r="A749" s="293"/>
      <c r="B749" s="296"/>
      <c r="C749" s="287"/>
      <c r="D749" s="162" t="s">
        <v>274</v>
      </c>
      <c r="E749" s="163">
        <f t="shared" ref="E749:E754" si="775">H749+K749+N749+Q749+T749+W749+Z749+AE749+AJ749+AO749+AT749+AY749</f>
        <v>0</v>
      </c>
      <c r="F749" s="163">
        <f t="shared" si="762"/>
        <v>0</v>
      </c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  <c r="AA749" s="163"/>
      <c r="AB749" s="163"/>
      <c r="AC749" s="163"/>
      <c r="AD749" s="163"/>
      <c r="AE749" s="163"/>
      <c r="AF749" s="163"/>
      <c r="AG749" s="163"/>
      <c r="AH749" s="163"/>
      <c r="AI749" s="163"/>
      <c r="AJ749" s="163"/>
      <c r="AK749" s="163"/>
      <c r="AL749" s="163"/>
      <c r="AM749" s="163"/>
      <c r="AN749" s="163"/>
      <c r="AO749" s="163"/>
      <c r="AP749" s="163"/>
      <c r="AQ749" s="163"/>
      <c r="AR749" s="163"/>
      <c r="AS749" s="163"/>
      <c r="AT749" s="163"/>
      <c r="AU749" s="163"/>
      <c r="AV749" s="163"/>
      <c r="AW749" s="163"/>
      <c r="AX749" s="163"/>
      <c r="AY749" s="163"/>
      <c r="AZ749" s="163"/>
      <c r="BA749" s="163"/>
      <c r="BB749" s="163"/>
      <c r="BC749" s="174"/>
    </row>
    <row r="750" spans="1:55" ht="22.5" customHeight="1">
      <c r="A750" s="293"/>
      <c r="B750" s="296"/>
      <c r="C750" s="287"/>
      <c r="D750" s="162" t="s">
        <v>269</v>
      </c>
      <c r="E750" s="163">
        <f t="shared" si="775"/>
        <v>0</v>
      </c>
      <c r="F750" s="163">
        <f t="shared" si="762"/>
        <v>0</v>
      </c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  <c r="AA750" s="163"/>
      <c r="AB750" s="163"/>
      <c r="AC750" s="163"/>
      <c r="AD750" s="163"/>
      <c r="AE750" s="163"/>
      <c r="AF750" s="163"/>
      <c r="AG750" s="163"/>
      <c r="AH750" s="163"/>
      <c r="AI750" s="163"/>
      <c r="AJ750" s="163"/>
      <c r="AK750" s="163"/>
      <c r="AL750" s="163"/>
      <c r="AM750" s="163"/>
      <c r="AN750" s="163"/>
      <c r="AO750" s="163"/>
      <c r="AP750" s="163"/>
      <c r="AQ750" s="163"/>
      <c r="AR750" s="163"/>
      <c r="AS750" s="163"/>
      <c r="AT750" s="163"/>
      <c r="AU750" s="163"/>
      <c r="AV750" s="163"/>
      <c r="AW750" s="163"/>
      <c r="AX750" s="163"/>
      <c r="AY750" s="163"/>
      <c r="AZ750" s="163"/>
      <c r="BA750" s="163"/>
      <c r="BB750" s="163"/>
      <c r="BC750" s="174"/>
    </row>
    <row r="751" spans="1:55" ht="31.2">
      <c r="A751" s="294"/>
      <c r="B751" s="297"/>
      <c r="C751" s="287"/>
      <c r="D751" s="162" t="s">
        <v>43</v>
      </c>
      <c r="E751" s="163">
        <f t="shared" si="775"/>
        <v>0</v>
      </c>
      <c r="F751" s="163">
        <f t="shared" si="762"/>
        <v>0</v>
      </c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  <c r="AA751" s="163"/>
      <c r="AB751" s="163"/>
      <c r="AC751" s="163"/>
      <c r="AD751" s="163"/>
      <c r="AE751" s="163"/>
      <c r="AF751" s="163"/>
      <c r="AG751" s="163"/>
      <c r="AH751" s="163"/>
      <c r="AI751" s="163"/>
      <c r="AJ751" s="163"/>
      <c r="AK751" s="163"/>
      <c r="AL751" s="163"/>
      <c r="AM751" s="163"/>
      <c r="AN751" s="163"/>
      <c r="AO751" s="163"/>
      <c r="AP751" s="163"/>
      <c r="AQ751" s="163"/>
      <c r="AR751" s="163"/>
      <c r="AS751" s="163"/>
      <c r="AT751" s="163"/>
      <c r="AU751" s="163"/>
      <c r="AV751" s="163"/>
      <c r="AW751" s="163"/>
      <c r="AX751" s="163"/>
      <c r="AY751" s="163"/>
      <c r="AZ751" s="163"/>
      <c r="BA751" s="163"/>
      <c r="BB751" s="163"/>
      <c r="BC751" s="174"/>
    </row>
    <row r="752" spans="1:55" ht="22.5" customHeight="1">
      <c r="A752" s="292" t="s">
        <v>351</v>
      </c>
      <c r="B752" s="295" t="s">
        <v>319</v>
      </c>
      <c r="C752" s="287" t="s">
        <v>307</v>
      </c>
      <c r="D752" s="164" t="s">
        <v>41</v>
      </c>
      <c r="E752" s="163">
        <f t="shared" si="775"/>
        <v>25921.399997</v>
      </c>
      <c r="F752" s="163">
        <f t="shared" ref="F752:F758" si="776">I752+L752+O752+R752+U752+X752+AA752+AF752+AK752+AP752+AU752+AZ752</f>
        <v>25921.266347000001</v>
      </c>
      <c r="G752" s="163">
        <f t="shared" si="740"/>
        <v>99.999484402848566</v>
      </c>
      <c r="H752" s="163">
        <f>H753+H754+H755+H757+H758</f>
        <v>0</v>
      </c>
      <c r="I752" s="163">
        <f t="shared" ref="I752" si="777">I753+I754+I755+I757+I758</f>
        <v>0</v>
      </c>
      <c r="J752" s="163"/>
      <c r="K752" s="163">
        <f t="shared" ref="K752:L752" si="778">K753+K754+K755+K757+K758</f>
        <v>0</v>
      </c>
      <c r="L752" s="163">
        <f t="shared" si="778"/>
        <v>0</v>
      </c>
      <c r="M752" s="163"/>
      <c r="N752" s="163">
        <f t="shared" ref="N752:O752" si="779">N753+N754+N755+N757+N758</f>
        <v>4835.4795169999998</v>
      </c>
      <c r="O752" s="163">
        <f t="shared" si="779"/>
        <v>4835.4795169999998</v>
      </c>
      <c r="P752" s="163"/>
      <c r="Q752" s="163">
        <f t="shared" ref="Q752:R752" si="780">Q753+Q754+Q755+Q757+Q758</f>
        <v>3883.4477000000002</v>
      </c>
      <c r="R752" s="163">
        <f t="shared" si="780"/>
        <v>3883.4477000000002</v>
      </c>
      <c r="S752" s="163"/>
      <c r="T752" s="163">
        <f t="shared" ref="T752:U752" si="781">T753+T754+T755+T757+T758</f>
        <v>5772.8975100000007</v>
      </c>
      <c r="U752" s="163">
        <f t="shared" si="781"/>
        <v>5772.8975100000007</v>
      </c>
      <c r="V752" s="163"/>
      <c r="W752" s="163">
        <f t="shared" ref="W752:X752" si="782">W753+W754+W755+W757+W758</f>
        <v>0</v>
      </c>
      <c r="X752" s="163">
        <f t="shared" si="782"/>
        <v>0</v>
      </c>
      <c r="Y752" s="163"/>
      <c r="Z752" s="163">
        <f t="shared" ref="Z752:AC752" si="783">Z753+Z754+Z755+Z757+Z758</f>
        <v>2793.7677100000001</v>
      </c>
      <c r="AA752" s="163">
        <f t="shared" si="783"/>
        <v>2793.7677100000001</v>
      </c>
      <c r="AB752" s="163">
        <f t="shared" si="783"/>
        <v>0</v>
      </c>
      <c r="AC752" s="163">
        <f t="shared" si="783"/>
        <v>0</v>
      </c>
      <c r="AD752" s="163"/>
      <c r="AE752" s="163">
        <f t="shared" ref="AE752:AH752" si="784">AE753+AE754+AE755+AE757+AE758</f>
        <v>171.1378</v>
      </c>
      <c r="AF752" s="163">
        <f t="shared" si="784"/>
        <v>171.1378</v>
      </c>
      <c r="AG752" s="163">
        <f t="shared" si="784"/>
        <v>0</v>
      </c>
      <c r="AH752" s="163">
        <f t="shared" si="784"/>
        <v>0</v>
      </c>
      <c r="AI752" s="163"/>
      <c r="AJ752" s="163">
        <f t="shared" ref="AJ752:AM752" si="785">AJ753+AJ754+AJ755+AJ757+AJ758</f>
        <v>933.31483000000003</v>
      </c>
      <c r="AK752" s="163">
        <f t="shared" si="785"/>
        <v>933.31483000000003</v>
      </c>
      <c r="AL752" s="163">
        <f t="shared" si="785"/>
        <v>0</v>
      </c>
      <c r="AM752" s="163">
        <f t="shared" si="785"/>
        <v>0</v>
      </c>
      <c r="AN752" s="163"/>
      <c r="AO752" s="163">
        <f t="shared" ref="AO752:AR752" si="786">AO753+AO754+AO755+AO757+AO758</f>
        <v>0</v>
      </c>
      <c r="AP752" s="163">
        <f t="shared" si="786"/>
        <v>0</v>
      </c>
      <c r="AQ752" s="163">
        <f t="shared" si="786"/>
        <v>0</v>
      </c>
      <c r="AR752" s="163">
        <f t="shared" si="786"/>
        <v>0</v>
      </c>
      <c r="AS752" s="163"/>
      <c r="AT752" s="163">
        <f t="shared" ref="AT752:AW752" si="787">AT753+AT754+AT755+AT757+AT758</f>
        <v>1510.7487799999999</v>
      </c>
      <c r="AU752" s="163">
        <f t="shared" si="787"/>
        <v>1510.7487799999999</v>
      </c>
      <c r="AV752" s="163">
        <f t="shared" si="787"/>
        <v>0</v>
      </c>
      <c r="AW752" s="163">
        <f t="shared" si="787"/>
        <v>0</v>
      </c>
      <c r="AX752" s="163"/>
      <c r="AY752" s="163">
        <f t="shared" ref="AY752:AZ752" si="788">AY753+AY754+AY755+AY757+AY758</f>
        <v>6020.6061500000005</v>
      </c>
      <c r="AZ752" s="163">
        <f t="shared" si="788"/>
        <v>6020.4724999999999</v>
      </c>
      <c r="BA752" s="163"/>
      <c r="BB752" s="163"/>
      <c r="BC752" s="174"/>
    </row>
    <row r="753" spans="1:55" ht="32.25" customHeight="1">
      <c r="A753" s="293"/>
      <c r="B753" s="296"/>
      <c r="C753" s="287"/>
      <c r="D753" s="161" t="s">
        <v>37</v>
      </c>
      <c r="E753" s="163">
        <f t="shared" si="775"/>
        <v>0</v>
      </c>
      <c r="F753" s="209">
        <f t="shared" si="776"/>
        <v>0</v>
      </c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  <c r="AA753" s="163"/>
      <c r="AB753" s="163"/>
      <c r="AC753" s="163"/>
      <c r="AD753" s="163"/>
      <c r="AE753" s="163"/>
      <c r="AF753" s="163"/>
      <c r="AG753" s="163"/>
      <c r="AH753" s="163"/>
      <c r="AI753" s="163"/>
      <c r="AJ753" s="163"/>
      <c r="AK753" s="163"/>
      <c r="AL753" s="163"/>
      <c r="AM753" s="163"/>
      <c r="AN753" s="163"/>
      <c r="AO753" s="163"/>
      <c r="AP753" s="163"/>
      <c r="AQ753" s="163"/>
      <c r="AR753" s="163"/>
      <c r="AS753" s="163"/>
      <c r="AT753" s="163"/>
      <c r="AU753" s="163"/>
      <c r="AV753" s="163"/>
      <c r="AW753" s="163"/>
      <c r="AX753" s="163"/>
      <c r="AY753" s="163"/>
      <c r="AZ753" s="163"/>
      <c r="BA753" s="163"/>
      <c r="BB753" s="163"/>
      <c r="BC753" s="174"/>
    </row>
    <row r="754" spans="1:55" ht="50.25" customHeight="1">
      <c r="A754" s="293"/>
      <c r="B754" s="296"/>
      <c r="C754" s="287"/>
      <c r="D754" s="161" t="s">
        <v>2</v>
      </c>
      <c r="E754" s="163">
        <f t="shared" si="775"/>
        <v>15552.799997000002</v>
      </c>
      <c r="F754" s="163">
        <f t="shared" si="776"/>
        <v>15552.733107</v>
      </c>
      <c r="G754" s="163">
        <f t="shared" si="740"/>
        <v>99.999569916670865</v>
      </c>
      <c r="H754" s="163"/>
      <c r="I754" s="163"/>
      <c r="J754" s="163"/>
      <c r="K754" s="163"/>
      <c r="L754" s="163"/>
      <c r="M754" s="163"/>
      <c r="N754" s="163">
        <v>2259.3927469999999</v>
      </c>
      <c r="O754" s="163">
        <v>2259.3927469999999</v>
      </c>
      <c r="P754" s="163"/>
      <c r="Q754" s="163">
        <v>2971.9635800000001</v>
      </c>
      <c r="R754" s="163">
        <v>2971.9635800000001</v>
      </c>
      <c r="S754" s="163"/>
      <c r="T754" s="163">
        <v>3463.7385100000001</v>
      </c>
      <c r="U754" s="163">
        <v>3463.7385100000001</v>
      </c>
      <c r="V754" s="163"/>
      <c r="W754" s="163"/>
      <c r="X754" s="163"/>
      <c r="Y754" s="163"/>
      <c r="Z754" s="163">
        <v>1676.26062</v>
      </c>
      <c r="AA754" s="163">
        <v>1676.26062</v>
      </c>
      <c r="AB754" s="163"/>
      <c r="AC754" s="163"/>
      <c r="AD754" s="163"/>
      <c r="AE754" s="163"/>
      <c r="AF754" s="163"/>
      <c r="AG754" s="163"/>
      <c r="AH754" s="163"/>
      <c r="AI754" s="163"/>
      <c r="AJ754" s="163">
        <v>662.67157999999995</v>
      </c>
      <c r="AK754" s="163">
        <v>662.67157999999995</v>
      </c>
      <c r="AL754" s="163"/>
      <c r="AM754" s="163"/>
      <c r="AN754" s="163"/>
      <c r="AO754" s="163"/>
      <c r="AP754" s="163"/>
      <c r="AQ754" s="163"/>
      <c r="AR754" s="163"/>
      <c r="AS754" s="163"/>
      <c r="AT754" s="163">
        <v>906.44926999999996</v>
      </c>
      <c r="AU754" s="163">
        <v>906.44926999999996</v>
      </c>
      <c r="AV754" s="163"/>
      <c r="AW754" s="163"/>
      <c r="AX754" s="163"/>
      <c r="AY754" s="163">
        <f>236.32227+658.05069+2540+1084.4-906.44927</f>
        <v>3612.3236900000002</v>
      </c>
      <c r="AZ754" s="163">
        <f>236.32227+658.05069+2540+1084.4-906.44927-0.06676-0.00013</f>
        <v>3612.2568000000001</v>
      </c>
      <c r="BA754" s="163"/>
      <c r="BB754" s="163"/>
      <c r="BC754" s="174"/>
    </row>
    <row r="755" spans="1:55" ht="22.5" customHeight="1">
      <c r="A755" s="293"/>
      <c r="B755" s="296"/>
      <c r="C755" s="287"/>
      <c r="D755" s="162" t="s">
        <v>268</v>
      </c>
      <c r="E755" s="163">
        <f>H755+K755+N755+Q755+T755+W755+Z755+AE755+AJ755+AO755+AT755+AY755</f>
        <v>10368.600000000002</v>
      </c>
      <c r="F755" s="163">
        <f t="shared" si="776"/>
        <v>10368.533240000001</v>
      </c>
      <c r="G755" s="163">
        <f t="shared" si="740"/>
        <v>99.999356132939823</v>
      </c>
      <c r="H755" s="163"/>
      <c r="I755" s="163"/>
      <c r="J755" s="163"/>
      <c r="K755" s="163"/>
      <c r="L755" s="163"/>
      <c r="M755" s="163"/>
      <c r="N755" s="163">
        <v>2576.0867699999999</v>
      </c>
      <c r="O755" s="163">
        <v>2576.0867699999999</v>
      </c>
      <c r="P755" s="163"/>
      <c r="Q755" s="163">
        <v>911.48411999999996</v>
      </c>
      <c r="R755" s="163">
        <v>911.48411999999996</v>
      </c>
      <c r="S755" s="163"/>
      <c r="T755" s="163">
        <v>2309.1590000000001</v>
      </c>
      <c r="U755" s="163">
        <v>2309.1590000000001</v>
      </c>
      <c r="V755" s="163"/>
      <c r="W755" s="163"/>
      <c r="X755" s="163"/>
      <c r="Y755" s="163"/>
      <c r="Z755" s="163">
        <v>1117.5070900000001</v>
      </c>
      <c r="AA755" s="163">
        <v>1117.5070900000001</v>
      </c>
      <c r="AB755" s="163"/>
      <c r="AC755" s="163"/>
      <c r="AD755" s="163"/>
      <c r="AE755" s="163">
        <v>171.1378</v>
      </c>
      <c r="AF755" s="163">
        <v>171.1378</v>
      </c>
      <c r="AG755" s="163"/>
      <c r="AH755" s="163"/>
      <c r="AI755" s="163"/>
      <c r="AJ755" s="163">
        <v>270.64325000000002</v>
      </c>
      <c r="AK755" s="163">
        <v>270.64325000000002</v>
      </c>
      <c r="AL755" s="163"/>
      <c r="AM755" s="163"/>
      <c r="AN755" s="163"/>
      <c r="AO755" s="163"/>
      <c r="AP755" s="163"/>
      <c r="AQ755" s="163"/>
      <c r="AR755" s="163"/>
      <c r="AS755" s="163"/>
      <c r="AT755" s="163">
        <v>604.29951000000005</v>
      </c>
      <c r="AU755" s="163">
        <v>604.29951000000005</v>
      </c>
      <c r="AV755" s="163"/>
      <c r="AW755" s="163"/>
      <c r="AX755" s="163"/>
      <c r="AY755" s="163">
        <f>236.32227+658.05069+2540+1084.4-906.44927-1204.04123</f>
        <v>2408.2824600000004</v>
      </c>
      <c r="AZ755" s="163">
        <f>236.32227+658.05069+2540+1084.4-906.44927-1204.04123-0.06676</f>
        <v>2408.2157000000002</v>
      </c>
      <c r="BA755" s="163"/>
      <c r="BB755" s="163"/>
      <c r="BC755" s="174"/>
    </row>
    <row r="756" spans="1:55" ht="82.5" customHeight="1">
      <c r="A756" s="293"/>
      <c r="B756" s="296"/>
      <c r="C756" s="287"/>
      <c r="D756" s="162" t="s">
        <v>274</v>
      </c>
      <c r="E756" s="163">
        <f t="shared" ref="E756:E761" si="789">H756+K756+N756+Q756+T756+W756+Z756+AE756+AJ756+AO756+AT756+AY756</f>
        <v>0</v>
      </c>
      <c r="F756" s="163">
        <f t="shared" si="776"/>
        <v>0</v>
      </c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  <c r="AA756" s="163"/>
      <c r="AB756" s="163"/>
      <c r="AC756" s="163"/>
      <c r="AD756" s="163"/>
      <c r="AE756" s="163"/>
      <c r="AF756" s="163"/>
      <c r="AG756" s="163"/>
      <c r="AH756" s="163"/>
      <c r="AI756" s="163"/>
      <c r="AJ756" s="163"/>
      <c r="AK756" s="163"/>
      <c r="AL756" s="163"/>
      <c r="AM756" s="163"/>
      <c r="AN756" s="163"/>
      <c r="AO756" s="163"/>
      <c r="AP756" s="163"/>
      <c r="AQ756" s="163"/>
      <c r="AR756" s="163"/>
      <c r="AS756" s="163"/>
      <c r="AT756" s="163"/>
      <c r="AU756" s="163"/>
      <c r="AV756" s="163"/>
      <c r="AW756" s="163"/>
      <c r="AX756" s="163"/>
      <c r="AY756" s="163"/>
      <c r="AZ756" s="163"/>
      <c r="BA756" s="163"/>
      <c r="BB756" s="163"/>
      <c r="BC756" s="174"/>
    </row>
    <row r="757" spans="1:55" ht="22.5" customHeight="1">
      <c r="A757" s="293"/>
      <c r="B757" s="296"/>
      <c r="C757" s="287"/>
      <c r="D757" s="162" t="s">
        <v>269</v>
      </c>
      <c r="E757" s="163">
        <f t="shared" si="789"/>
        <v>0</v>
      </c>
      <c r="F757" s="163">
        <f t="shared" si="776"/>
        <v>0</v>
      </c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  <c r="AA757" s="163"/>
      <c r="AB757" s="163"/>
      <c r="AC757" s="163"/>
      <c r="AD757" s="163"/>
      <c r="AE757" s="163"/>
      <c r="AF757" s="163"/>
      <c r="AG757" s="163"/>
      <c r="AH757" s="163"/>
      <c r="AI757" s="163"/>
      <c r="AJ757" s="163"/>
      <c r="AK757" s="163"/>
      <c r="AL757" s="163"/>
      <c r="AM757" s="163"/>
      <c r="AN757" s="163"/>
      <c r="AO757" s="163"/>
      <c r="AP757" s="163"/>
      <c r="AQ757" s="163"/>
      <c r="AR757" s="163"/>
      <c r="AS757" s="163"/>
      <c r="AT757" s="163"/>
      <c r="AU757" s="163"/>
      <c r="AV757" s="163"/>
      <c r="AW757" s="163"/>
      <c r="AX757" s="163"/>
      <c r="AY757" s="163"/>
      <c r="AZ757" s="163"/>
      <c r="BA757" s="163"/>
      <c r="BB757" s="163"/>
      <c r="BC757" s="174"/>
    </row>
    <row r="758" spans="1:55" ht="31.2">
      <c r="A758" s="294"/>
      <c r="B758" s="297"/>
      <c r="C758" s="287"/>
      <c r="D758" s="162" t="s">
        <v>43</v>
      </c>
      <c r="E758" s="163">
        <f t="shared" si="789"/>
        <v>0</v>
      </c>
      <c r="F758" s="163">
        <f t="shared" si="776"/>
        <v>0</v>
      </c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  <c r="AA758" s="163"/>
      <c r="AB758" s="163"/>
      <c r="AC758" s="163"/>
      <c r="AD758" s="163"/>
      <c r="AE758" s="163"/>
      <c r="AF758" s="163"/>
      <c r="AG758" s="163"/>
      <c r="AH758" s="163"/>
      <c r="AI758" s="163"/>
      <c r="AJ758" s="163"/>
      <c r="AK758" s="163"/>
      <c r="AL758" s="163"/>
      <c r="AM758" s="163"/>
      <c r="AN758" s="163"/>
      <c r="AO758" s="163"/>
      <c r="AP758" s="163"/>
      <c r="AQ758" s="163"/>
      <c r="AR758" s="163"/>
      <c r="AS758" s="163"/>
      <c r="AT758" s="163"/>
      <c r="AU758" s="163"/>
      <c r="AV758" s="163"/>
      <c r="AW758" s="163"/>
      <c r="AX758" s="163"/>
      <c r="AY758" s="163"/>
      <c r="AZ758" s="163"/>
      <c r="BA758" s="163"/>
      <c r="BB758" s="163"/>
      <c r="BC758" s="174"/>
    </row>
    <row r="759" spans="1:55" ht="22.5" customHeight="1">
      <c r="A759" s="292" t="s">
        <v>598</v>
      </c>
      <c r="B759" s="295" t="s">
        <v>599</v>
      </c>
      <c r="C759" s="287" t="s">
        <v>307</v>
      </c>
      <c r="D759" s="164" t="s">
        <v>41</v>
      </c>
      <c r="E759" s="163">
        <f t="shared" si="789"/>
        <v>1641.7260000000001</v>
      </c>
      <c r="F759" s="163">
        <f t="shared" ref="F759:F765" si="790">I759+L759+O759+R759+U759+X759+AA759+AF759+AK759+AP759+AU759+AZ759</f>
        <v>1641.7260000000001</v>
      </c>
      <c r="G759" s="163">
        <f t="shared" ref="G759" si="791">F759*100/E759</f>
        <v>100</v>
      </c>
      <c r="H759" s="163">
        <f>H760+H761+H762+H764+H765</f>
        <v>0</v>
      </c>
      <c r="I759" s="163">
        <f t="shared" ref="I759" si="792">I760+I761+I762+I764+I765</f>
        <v>0</v>
      </c>
      <c r="J759" s="163"/>
      <c r="K759" s="163">
        <f t="shared" ref="K759:L759" si="793">K760+K761+K762+K764+K765</f>
        <v>0</v>
      </c>
      <c r="L759" s="163">
        <f t="shared" si="793"/>
        <v>0</v>
      </c>
      <c r="M759" s="163"/>
      <c r="N759" s="163">
        <f t="shared" ref="N759:O759" si="794">N760+N761+N762+N764+N765</f>
        <v>0</v>
      </c>
      <c r="O759" s="163">
        <f t="shared" si="794"/>
        <v>0</v>
      </c>
      <c r="P759" s="163"/>
      <c r="Q759" s="163">
        <f t="shared" ref="Q759:R759" si="795">Q760+Q761+Q762+Q764+Q765</f>
        <v>0</v>
      </c>
      <c r="R759" s="163">
        <f t="shared" si="795"/>
        <v>0</v>
      </c>
      <c r="S759" s="163"/>
      <c r="T759" s="163">
        <f t="shared" ref="T759:U759" si="796">T760+T761+T762+T764+T765</f>
        <v>0</v>
      </c>
      <c r="U759" s="163">
        <f t="shared" si="796"/>
        <v>0</v>
      </c>
      <c r="V759" s="163"/>
      <c r="W759" s="163">
        <f t="shared" ref="W759:X759" si="797">W760+W761+W762+W764+W765</f>
        <v>0</v>
      </c>
      <c r="X759" s="163">
        <f t="shared" si="797"/>
        <v>0</v>
      </c>
      <c r="Y759" s="163"/>
      <c r="Z759" s="163">
        <f t="shared" ref="Z759:AC759" si="798">Z760+Z761+Z762+Z764+Z765</f>
        <v>0</v>
      </c>
      <c r="AA759" s="163">
        <f t="shared" si="798"/>
        <v>0</v>
      </c>
      <c r="AB759" s="163">
        <f t="shared" si="798"/>
        <v>0</v>
      </c>
      <c r="AC759" s="163">
        <f t="shared" si="798"/>
        <v>0</v>
      </c>
      <c r="AD759" s="163"/>
      <c r="AE759" s="163">
        <f t="shared" ref="AE759:AH759" si="799">AE760+AE761+AE762+AE764+AE765</f>
        <v>0</v>
      </c>
      <c r="AF759" s="163">
        <f t="shared" si="799"/>
        <v>0</v>
      </c>
      <c r="AG759" s="163">
        <f t="shared" si="799"/>
        <v>0</v>
      </c>
      <c r="AH759" s="163">
        <f t="shared" si="799"/>
        <v>0</v>
      </c>
      <c r="AI759" s="163"/>
      <c r="AJ759" s="163">
        <f t="shared" ref="AJ759:AM759" si="800">AJ760+AJ761+AJ762+AJ764+AJ765</f>
        <v>0</v>
      </c>
      <c r="AK759" s="163">
        <f t="shared" si="800"/>
        <v>0</v>
      </c>
      <c r="AL759" s="163">
        <f t="shared" si="800"/>
        <v>0</v>
      </c>
      <c r="AM759" s="163">
        <f t="shared" si="800"/>
        <v>0</v>
      </c>
      <c r="AN759" s="163"/>
      <c r="AO759" s="163">
        <f t="shared" ref="AO759:AR759" si="801">AO760+AO761+AO762+AO764+AO765</f>
        <v>0</v>
      </c>
      <c r="AP759" s="163">
        <f t="shared" si="801"/>
        <v>0</v>
      </c>
      <c r="AQ759" s="163">
        <f t="shared" si="801"/>
        <v>0</v>
      </c>
      <c r="AR759" s="163">
        <f t="shared" si="801"/>
        <v>0</v>
      </c>
      <c r="AS759" s="163"/>
      <c r="AT759" s="163">
        <f t="shared" ref="AT759:AW759" si="802">AT760+AT761+AT762+AT764+AT765</f>
        <v>0</v>
      </c>
      <c r="AU759" s="163">
        <f t="shared" si="802"/>
        <v>0</v>
      </c>
      <c r="AV759" s="163">
        <f t="shared" si="802"/>
        <v>0</v>
      </c>
      <c r="AW759" s="163">
        <f t="shared" si="802"/>
        <v>0</v>
      </c>
      <c r="AX759" s="163"/>
      <c r="AY759" s="163">
        <f t="shared" ref="AY759:AZ759" si="803">AY760+AY761+AY762+AY764+AY765</f>
        <v>1641.7260000000001</v>
      </c>
      <c r="AZ759" s="163">
        <f t="shared" si="803"/>
        <v>1641.7260000000001</v>
      </c>
      <c r="BA759" s="163"/>
      <c r="BB759" s="163"/>
      <c r="BC759" s="241"/>
    </row>
    <row r="760" spans="1:55" ht="32.25" customHeight="1">
      <c r="A760" s="293"/>
      <c r="B760" s="296"/>
      <c r="C760" s="287"/>
      <c r="D760" s="161" t="s">
        <v>37</v>
      </c>
      <c r="E760" s="163">
        <f t="shared" si="789"/>
        <v>0</v>
      </c>
      <c r="F760" s="209">
        <f t="shared" si="790"/>
        <v>0</v>
      </c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  <c r="AA760" s="163"/>
      <c r="AB760" s="163"/>
      <c r="AC760" s="163"/>
      <c r="AD760" s="163"/>
      <c r="AE760" s="163"/>
      <c r="AF760" s="163"/>
      <c r="AG760" s="163"/>
      <c r="AH760" s="163"/>
      <c r="AI760" s="163"/>
      <c r="AJ760" s="163"/>
      <c r="AK760" s="163"/>
      <c r="AL760" s="163"/>
      <c r="AM760" s="163"/>
      <c r="AN760" s="163"/>
      <c r="AO760" s="163"/>
      <c r="AP760" s="163"/>
      <c r="AQ760" s="163"/>
      <c r="AR760" s="163"/>
      <c r="AS760" s="163"/>
      <c r="AT760" s="163"/>
      <c r="AU760" s="163"/>
      <c r="AV760" s="163"/>
      <c r="AW760" s="163"/>
      <c r="AX760" s="163"/>
      <c r="AY760" s="163"/>
      <c r="AZ760" s="163"/>
      <c r="BA760" s="163"/>
      <c r="BB760" s="163"/>
      <c r="BC760" s="241"/>
    </row>
    <row r="761" spans="1:55" ht="50.25" customHeight="1">
      <c r="A761" s="293"/>
      <c r="B761" s="296"/>
      <c r="C761" s="287"/>
      <c r="D761" s="161" t="s">
        <v>2</v>
      </c>
      <c r="E761" s="163">
        <f t="shared" si="789"/>
        <v>1641.7260000000001</v>
      </c>
      <c r="F761" s="163">
        <f t="shared" si="790"/>
        <v>1641.7260000000001</v>
      </c>
      <c r="G761" s="163">
        <f t="shared" ref="G761:G762" si="804">F761*100/E761</f>
        <v>100</v>
      </c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  <c r="AA761" s="163"/>
      <c r="AB761" s="163"/>
      <c r="AC761" s="163"/>
      <c r="AD761" s="163"/>
      <c r="AE761" s="163"/>
      <c r="AF761" s="163"/>
      <c r="AG761" s="163"/>
      <c r="AH761" s="163"/>
      <c r="AI761" s="163"/>
      <c r="AJ761" s="163"/>
      <c r="AK761" s="163"/>
      <c r="AL761" s="163"/>
      <c r="AM761" s="163"/>
      <c r="AN761" s="163"/>
      <c r="AO761" s="163"/>
      <c r="AP761" s="163"/>
      <c r="AQ761" s="163"/>
      <c r="AR761" s="163"/>
      <c r="AS761" s="163"/>
      <c r="AT761" s="163"/>
      <c r="AU761" s="163"/>
      <c r="AV761" s="163"/>
      <c r="AW761" s="163"/>
      <c r="AX761" s="163"/>
      <c r="AY761" s="163">
        <v>1641.7260000000001</v>
      </c>
      <c r="AZ761" s="163">
        <v>1641.7260000000001</v>
      </c>
      <c r="BA761" s="163"/>
      <c r="BB761" s="163"/>
      <c r="BC761" s="241"/>
    </row>
    <row r="762" spans="1:55" ht="22.5" customHeight="1">
      <c r="A762" s="293"/>
      <c r="B762" s="296"/>
      <c r="C762" s="287"/>
      <c r="D762" s="162" t="s">
        <v>268</v>
      </c>
      <c r="E762" s="163">
        <f>H762+K762+N762+Q762+T762+W762+Z762+AE762+AJ762+AO762+AT762+AY762</f>
        <v>0</v>
      </c>
      <c r="F762" s="163">
        <f t="shared" si="790"/>
        <v>0</v>
      </c>
      <c r="G762" s="163" t="e">
        <f t="shared" si="804"/>
        <v>#DIV/0!</v>
      </c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  <c r="AA762" s="163"/>
      <c r="AB762" s="163"/>
      <c r="AC762" s="163"/>
      <c r="AD762" s="163"/>
      <c r="AE762" s="163"/>
      <c r="AF762" s="163"/>
      <c r="AG762" s="163"/>
      <c r="AH762" s="163"/>
      <c r="AI762" s="163"/>
      <c r="AJ762" s="163"/>
      <c r="AK762" s="163"/>
      <c r="AL762" s="163"/>
      <c r="AM762" s="163"/>
      <c r="AN762" s="163"/>
      <c r="AO762" s="163"/>
      <c r="AP762" s="163"/>
      <c r="AQ762" s="163"/>
      <c r="AR762" s="163"/>
      <c r="AS762" s="163"/>
      <c r="AT762" s="163"/>
      <c r="AU762" s="163"/>
      <c r="AV762" s="163"/>
      <c r="AW762" s="163"/>
      <c r="AX762" s="163"/>
      <c r="AY762" s="163"/>
      <c r="AZ762" s="163"/>
      <c r="BA762" s="163"/>
      <c r="BB762" s="163"/>
      <c r="BC762" s="241"/>
    </row>
    <row r="763" spans="1:55" ht="82.5" customHeight="1">
      <c r="A763" s="293"/>
      <c r="B763" s="296"/>
      <c r="C763" s="287"/>
      <c r="D763" s="162" t="s">
        <v>274</v>
      </c>
      <c r="E763" s="163">
        <f t="shared" ref="E763:E765" si="805">H763+K763+N763+Q763+T763+W763+Z763+AE763+AJ763+AO763+AT763+AY763</f>
        <v>0</v>
      </c>
      <c r="F763" s="163">
        <f t="shared" si="790"/>
        <v>0</v>
      </c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  <c r="AA763" s="163"/>
      <c r="AB763" s="163"/>
      <c r="AC763" s="163"/>
      <c r="AD763" s="163"/>
      <c r="AE763" s="163"/>
      <c r="AF763" s="163"/>
      <c r="AG763" s="163"/>
      <c r="AH763" s="163"/>
      <c r="AI763" s="163"/>
      <c r="AJ763" s="163"/>
      <c r="AK763" s="163"/>
      <c r="AL763" s="163"/>
      <c r="AM763" s="163"/>
      <c r="AN763" s="163"/>
      <c r="AO763" s="163"/>
      <c r="AP763" s="163"/>
      <c r="AQ763" s="163"/>
      <c r="AR763" s="163"/>
      <c r="AS763" s="163"/>
      <c r="AT763" s="163"/>
      <c r="AU763" s="163"/>
      <c r="AV763" s="163"/>
      <c r="AW763" s="163"/>
      <c r="AX763" s="163"/>
      <c r="AY763" s="163"/>
      <c r="AZ763" s="163"/>
      <c r="BA763" s="163"/>
      <c r="BB763" s="163"/>
      <c r="BC763" s="241"/>
    </row>
    <row r="764" spans="1:55" ht="22.5" customHeight="1">
      <c r="A764" s="293"/>
      <c r="B764" s="296"/>
      <c r="C764" s="287"/>
      <c r="D764" s="162" t="s">
        <v>269</v>
      </c>
      <c r="E764" s="163">
        <f t="shared" si="805"/>
        <v>0</v>
      </c>
      <c r="F764" s="163">
        <f t="shared" si="790"/>
        <v>0</v>
      </c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  <c r="AA764" s="163"/>
      <c r="AB764" s="163"/>
      <c r="AC764" s="163"/>
      <c r="AD764" s="163"/>
      <c r="AE764" s="163"/>
      <c r="AF764" s="163"/>
      <c r="AG764" s="163"/>
      <c r="AH764" s="163"/>
      <c r="AI764" s="163"/>
      <c r="AJ764" s="163"/>
      <c r="AK764" s="163"/>
      <c r="AL764" s="163"/>
      <c r="AM764" s="163"/>
      <c r="AN764" s="163"/>
      <c r="AO764" s="163"/>
      <c r="AP764" s="163"/>
      <c r="AQ764" s="163"/>
      <c r="AR764" s="163"/>
      <c r="AS764" s="163"/>
      <c r="AT764" s="163"/>
      <c r="AU764" s="163"/>
      <c r="AV764" s="163"/>
      <c r="AW764" s="163"/>
      <c r="AX764" s="163"/>
      <c r="AY764" s="163"/>
      <c r="AZ764" s="163"/>
      <c r="BA764" s="163"/>
      <c r="BB764" s="163"/>
      <c r="BC764" s="241"/>
    </row>
    <row r="765" spans="1:55" ht="31.2">
      <c r="A765" s="294"/>
      <c r="B765" s="297"/>
      <c r="C765" s="287"/>
      <c r="D765" s="162" t="s">
        <v>43</v>
      </c>
      <c r="E765" s="163">
        <f t="shared" si="805"/>
        <v>0</v>
      </c>
      <c r="F765" s="163">
        <f t="shared" si="790"/>
        <v>0</v>
      </c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  <c r="AA765" s="163"/>
      <c r="AB765" s="163"/>
      <c r="AC765" s="163"/>
      <c r="AD765" s="163"/>
      <c r="AE765" s="163"/>
      <c r="AF765" s="163"/>
      <c r="AG765" s="163"/>
      <c r="AH765" s="163"/>
      <c r="AI765" s="163"/>
      <c r="AJ765" s="163"/>
      <c r="AK765" s="163"/>
      <c r="AL765" s="163"/>
      <c r="AM765" s="163"/>
      <c r="AN765" s="163"/>
      <c r="AO765" s="163"/>
      <c r="AP765" s="163"/>
      <c r="AQ765" s="163"/>
      <c r="AR765" s="163"/>
      <c r="AS765" s="163"/>
      <c r="AT765" s="163"/>
      <c r="AU765" s="163"/>
      <c r="AV765" s="163"/>
      <c r="AW765" s="163"/>
      <c r="AX765" s="163"/>
      <c r="AY765" s="163"/>
      <c r="AZ765" s="163"/>
      <c r="BA765" s="163"/>
      <c r="BB765" s="163"/>
      <c r="BC765" s="241"/>
    </row>
    <row r="766" spans="1:55" ht="22.5" customHeight="1">
      <c r="A766" s="288" t="s">
        <v>468</v>
      </c>
      <c r="B766" s="298"/>
      <c r="C766" s="298"/>
      <c r="D766" s="164" t="s">
        <v>41</v>
      </c>
      <c r="E766" s="163">
        <f>H766+K766+N766+Q766+T766+W766+Z766+AE766+AJ766+AO766+AT766+AY766</f>
        <v>59186.125996999996</v>
      </c>
      <c r="F766" s="163">
        <f t="shared" ref="F766:F772" si="806">I766+L766+O766+R766+U766+X766+AA766+AF766+AK766+AP766+AU766+AZ766</f>
        <v>59185.991886999996</v>
      </c>
      <c r="G766" s="163">
        <f t="shared" si="740"/>
        <v>99.999773409734559</v>
      </c>
      <c r="H766" s="163">
        <f>H767+H768+H769+H771+H772</f>
        <v>0</v>
      </c>
      <c r="I766" s="163">
        <f t="shared" ref="I766" si="807">I767+I768+I769+I771+I772</f>
        <v>0</v>
      </c>
      <c r="J766" s="163"/>
      <c r="K766" s="163">
        <f t="shared" ref="K766:L766" si="808">K767+K768+K769+K771+K772</f>
        <v>0</v>
      </c>
      <c r="L766" s="163">
        <f t="shared" si="808"/>
        <v>0</v>
      </c>
      <c r="M766" s="163"/>
      <c r="N766" s="163">
        <f t="shared" ref="N766:O766" si="809">N767+N768+N769+N771+N772</f>
        <v>12482.516076999998</v>
      </c>
      <c r="O766" s="163">
        <f t="shared" si="809"/>
        <v>12482.516076999998</v>
      </c>
      <c r="P766" s="163"/>
      <c r="Q766" s="163">
        <f t="shared" ref="Q766:R766" si="810">Q767+Q768+Q769+Q771+Q772</f>
        <v>7314.6915600000002</v>
      </c>
      <c r="R766" s="163">
        <f t="shared" si="810"/>
        <v>7314.6915600000002</v>
      </c>
      <c r="S766" s="163"/>
      <c r="T766" s="163">
        <f t="shared" ref="T766:U766" si="811">T767+T768+T769+T771+T772</f>
        <v>9349.8477999999996</v>
      </c>
      <c r="U766" s="163">
        <f t="shared" si="811"/>
        <v>9349.8477999999996</v>
      </c>
      <c r="V766" s="163"/>
      <c r="W766" s="163">
        <f t="shared" ref="W766:X766" si="812">W767+W768+W769+W771+W772</f>
        <v>3049.8657800000001</v>
      </c>
      <c r="X766" s="163">
        <f t="shared" si="812"/>
        <v>3049.8657800000001</v>
      </c>
      <c r="Y766" s="163"/>
      <c r="Z766" s="163">
        <f t="shared" ref="Z766:AC766" si="813">Z767+Z768+Z769+Z771+Z772</f>
        <v>4564.33133</v>
      </c>
      <c r="AA766" s="163">
        <f t="shared" si="813"/>
        <v>4564.33133</v>
      </c>
      <c r="AB766" s="163">
        <f t="shared" si="813"/>
        <v>0</v>
      </c>
      <c r="AC766" s="163">
        <f t="shared" si="813"/>
        <v>0</v>
      </c>
      <c r="AD766" s="163"/>
      <c r="AE766" s="163">
        <f t="shared" ref="AE766:AH766" si="814">AE767+AE768+AE769+AE771+AE772</f>
        <v>1717.5529799999999</v>
      </c>
      <c r="AF766" s="163">
        <f t="shared" si="814"/>
        <v>1717.5529799999999</v>
      </c>
      <c r="AG766" s="163">
        <f t="shared" si="814"/>
        <v>0</v>
      </c>
      <c r="AH766" s="163">
        <f t="shared" si="814"/>
        <v>0</v>
      </c>
      <c r="AI766" s="163"/>
      <c r="AJ766" s="163">
        <f t="shared" ref="AJ766:AM766" si="815">AJ767+AJ768+AJ769+AJ771+AJ772</f>
        <v>2936.7042499999998</v>
      </c>
      <c r="AK766" s="163">
        <f t="shared" si="815"/>
        <v>2936.7042499999998</v>
      </c>
      <c r="AL766" s="163">
        <f t="shared" si="815"/>
        <v>0</v>
      </c>
      <c r="AM766" s="163">
        <f t="shared" si="815"/>
        <v>0</v>
      </c>
      <c r="AN766" s="163"/>
      <c r="AO766" s="163">
        <f t="shared" ref="AO766:AR766" si="816">AO767+AO768+AO769+AO771+AO772</f>
        <v>2685.7158599999998</v>
      </c>
      <c r="AP766" s="163">
        <f t="shared" si="816"/>
        <v>2685.7158599999998</v>
      </c>
      <c r="AQ766" s="163">
        <f t="shared" si="816"/>
        <v>0</v>
      </c>
      <c r="AR766" s="163">
        <f t="shared" si="816"/>
        <v>0</v>
      </c>
      <c r="AS766" s="163"/>
      <c r="AT766" s="163">
        <f t="shared" ref="AT766:AW766" si="817">AT767+AT768+AT769+AT771+AT772</f>
        <v>4592.7302799999998</v>
      </c>
      <c r="AU766" s="163">
        <f t="shared" si="817"/>
        <v>4592.7302799999998</v>
      </c>
      <c r="AV766" s="163">
        <f t="shared" si="817"/>
        <v>0</v>
      </c>
      <c r="AW766" s="163">
        <f t="shared" si="817"/>
        <v>0</v>
      </c>
      <c r="AX766" s="163"/>
      <c r="AY766" s="163">
        <f t="shared" ref="AY766:AZ766" si="818">AY767+AY768+AY769+AY771+AY772</f>
        <v>10492.17008</v>
      </c>
      <c r="AZ766" s="163">
        <f t="shared" si="818"/>
        <v>10492.035970000001</v>
      </c>
      <c r="BA766" s="163"/>
      <c r="BB766" s="163"/>
      <c r="BC766" s="174"/>
    </row>
    <row r="767" spans="1:55" ht="32.25" customHeight="1">
      <c r="A767" s="288"/>
      <c r="B767" s="298"/>
      <c r="C767" s="298"/>
      <c r="D767" s="161" t="s">
        <v>37</v>
      </c>
      <c r="E767" s="163">
        <f t="shared" ref="E767:E768" si="819">H767+K767+N767+Q767+T767+W767+Z767+AE767+AJ767+AO767+AT767+AY767</f>
        <v>0</v>
      </c>
      <c r="F767" s="163">
        <f t="shared" si="806"/>
        <v>0</v>
      </c>
      <c r="G767" s="163"/>
      <c r="H767" s="163">
        <f>H746+H753+H760</f>
        <v>0</v>
      </c>
      <c r="I767" s="163">
        <f t="shared" ref="I767:BA767" si="820">I746+I753+I760</f>
        <v>0</v>
      </c>
      <c r="J767" s="163">
        <f t="shared" si="820"/>
        <v>0</v>
      </c>
      <c r="K767" s="163">
        <f t="shared" si="820"/>
        <v>0</v>
      </c>
      <c r="L767" s="163">
        <f t="shared" si="820"/>
        <v>0</v>
      </c>
      <c r="M767" s="163">
        <f t="shared" si="820"/>
        <v>0</v>
      </c>
      <c r="N767" s="163">
        <f t="shared" si="820"/>
        <v>0</v>
      </c>
      <c r="O767" s="163">
        <f t="shared" si="820"/>
        <v>0</v>
      </c>
      <c r="P767" s="163">
        <f t="shared" si="820"/>
        <v>0</v>
      </c>
      <c r="Q767" s="163">
        <f t="shared" si="820"/>
        <v>0</v>
      </c>
      <c r="R767" s="163">
        <f t="shared" si="820"/>
        <v>0</v>
      </c>
      <c r="S767" s="163">
        <f t="shared" si="820"/>
        <v>0</v>
      </c>
      <c r="T767" s="163">
        <f t="shared" si="820"/>
        <v>0</v>
      </c>
      <c r="U767" s="163">
        <f t="shared" si="820"/>
        <v>0</v>
      </c>
      <c r="V767" s="163">
        <f t="shared" si="820"/>
        <v>0</v>
      </c>
      <c r="W767" s="163">
        <f t="shared" si="820"/>
        <v>0</v>
      </c>
      <c r="X767" s="163">
        <f t="shared" si="820"/>
        <v>0</v>
      </c>
      <c r="Y767" s="163">
        <f t="shared" si="820"/>
        <v>0</v>
      </c>
      <c r="Z767" s="163">
        <f t="shared" si="820"/>
        <v>0</v>
      </c>
      <c r="AA767" s="163">
        <f t="shared" si="820"/>
        <v>0</v>
      </c>
      <c r="AB767" s="163">
        <f t="shared" si="820"/>
        <v>0</v>
      </c>
      <c r="AC767" s="163">
        <f t="shared" si="820"/>
        <v>0</v>
      </c>
      <c r="AD767" s="163">
        <f t="shared" si="820"/>
        <v>0</v>
      </c>
      <c r="AE767" s="163">
        <f t="shared" si="820"/>
        <v>0</v>
      </c>
      <c r="AF767" s="163">
        <f t="shared" si="820"/>
        <v>0</v>
      </c>
      <c r="AG767" s="163">
        <f t="shared" si="820"/>
        <v>0</v>
      </c>
      <c r="AH767" s="163">
        <f t="shared" si="820"/>
        <v>0</v>
      </c>
      <c r="AI767" s="163">
        <f t="shared" si="820"/>
        <v>0</v>
      </c>
      <c r="AJ767" s="163">
        <f t="shared" si="820"/>
        <v>0</v>
      </c>
      <c r="AK767" s="163">
        <f t="shared" si="820"/>
        <v>0</v>
      </c>
      <c r="AL767" s="163">
        <f t="shared" si="820"/>
        <v>0</v>
      </c>
      <c r="AM767" s="163">
        <f t="shared" si="820"/>
        <v>0</v>
      </c>
      <c r="AN767" s="163">
        <f t="shared" si="820"/>
        <v>0</v>
      </c>
      <c r="AO767" s="163">
        <f t="shared" si="820"/>
        <v>0</v>
      </c>
      <c r="AP767" s="163">
        <f t="shared" si="820"/>
        <v>0</v>
      </c>
      <c r="AQ767" s="163">
        <f t="shared" si="820"/>
        <v>0</v>
      </c>
      <c r="AR767" s="163">
        <f t="shared" si="820"/>
        <v>0</v>
      </c>
      <c r="AS767" s="163">
        <f t="shared" si="820"/>
        <v>0</v>
      </c>
      <c r="AT767" s="163">
        <f t="shared" si="820"/>
        <v>0</v>
      </c>
      <c r="AU767" s="163">
        <f t="shared" si="820"/>
        <v>0</v>
      </c>
      <c r="AV767" s="163">
        <f t="shared" si="820"/>
        <v>0</v>
      </c>
      <c r="AW767" s="163">
        <f t="shared" si="820"/>
        <v>0</v>
      </c>
      <c r="AX767" s="163">
        <f t="shared" si="820"/>
        <v>0</v>
      </c>
      <c r="AY767" s="163">
        <f t="shared" si="820"/>
        <v>0</v>
      </c>
      <c r="AZ767" s="163">
        <f t="shared" si="820"/>
        <v>0</v>
      </c>
      <c r="BA767" s="163">
        <f t="shared" si="820"/>
        <v>0</v>
      </c>
      <c r="BB767" s="163"/>
      <c r="BC767" s="174"/>
    </row>
    <row r="768" spans="1:55" ht="50.25" customHeight="1">
      <c r="A768" s="288"/>
      <c r="B768" s="298"/>
      <c r="C768" s="298"/>
      <c r="D768" s="161" t="s">
        <v>2</v>
      </c>
      <c r="E768" s="163">
        <f t="shared" si="819"/>
        <v>48817.525996999997</v>
      </c>
      <c r="F768" s="163">
        <f t="shared" si="806"/>
        <v>48817.458646999992</v>
      </c>
      <c r="G768" s="163">
        <f t="shared" si="740"/>
        <v>99.99986203725274</v>
      </c>
      <c r="H768" s="163">
        <f t="shared" ref="H768:BA768" si="821">H747+H754+H761</f>
        <v>0</v>
      </c>
      <c r="I768" s="163">
        <f t="shared" si="821"/>
        <v>0</v>
      </c>
      <c r="J768" s="163">
        <f t="shared" si="821"/>
        <v>0</v>
      </c>
      <c r="K768" s="163">
        <f t="shared" si="821"/>
        <v>0</v>
      </c>
      <c r="L768" s="163">
        <f t="shared" si="821"/>
        <v>0</v>
      </c>
      <c r="M768" s="163">
        <f t="shared" si="821"/>
        <v>0</v>
      </c>
      <c r="N768" s="163">
        <f t="shared" si="821"/>
        <v>9906.4293069999985</v>
      </c>
      <c r="O768" s="163">
        <f t="shared" si="821"/>
        <v>9906.4293069999985</v>
      </c>
      <c r="P768" s="163">
        <f t="shared" si="821"/>
        <v>0</v>
      </c>
      <c r="Q768" s="163">
        <f t="shared" si="821"/>
        <v>6403.2074400000001</v>
      </c>
      <c r="R768" s="163">
        <f t="shared" si="821"/>
        <v>6403.2074400000001</v>
      </c>
      <c r="S768" s="163">
        <f t="shared" si="821"/>
        <v>0</v>
      </c>
      <c r="T768" s="163">
        <f t="shared" si="821"/>
        <v>7040.6887999999999</v>
      </c>
      <c r="U768" s="163">
        <f t="shared" si="821"/>
        <v>7040.6887999999999</v>
      </c>
      <c r="V768" s="163">
        <f t="shared" si="821"/>
        <v>0</v>
      </c>
      <c r="W768" s="163">
        <f t="shared" si="821"/>
        <v>3049.8657800000001</v>
      </c>
      <c r="X768" s="163">
        <f t="shared" si="821"/>
        <v>3049.8657800000001</v>
      </c>
      <c r="Y768" s="163">
        <f t="shared" si="821"/>
        <v>0</v>
      </c>
      <c r="Z768" s="163">
        <f t="shared" si="821"/>
        <v>3446.8242399999999</v>
      </c>
      <c r="AA768" s="163">
        <f t="shared" si="821"/>
        <v>3446.8242399999999</v>
      </c>
      <c r="AB768" s="163">
        <f t="shared" si="821"/>
        <v>0</v>
      </c>
      <c r="AC768" s="163">
        <f t="shared" si="821"/>
        <v>0</v>
      </c>
      <c r="AD768" s="163">
        <f t="shared" si="821"/>
        <v>0</v>
      </c>
      <c r="AE768" s="163">
        <f t="shared" si="821"/>
        <v>1546.41518</v>
      </c>
      <c r="AF768" s="163">
        <f t="shared" si="821"/>
        <v>1546.41518</v>
      </c>
      <c r="AG768" s="163">
        <f t="shared" si="821"/>
        <v>0</v>
      </c>
      <c r="AH768" s="163">
        <f t="shared" si="821"/>
        <v>0</v>
      </c>
      <c r="AI768" s="163">
        <f t="shared" si="821"/>
        <v>0</v>
      </c>
      <c r="AJ768" s="163">
        <f t="shared" si="821"/>
        <v>2666.0609999999997</v>
      </c>
      <c r="AK768" s="163">
        <f t="shared" si="821"/>
        <v>2666.0609999999997</v>
      </c>
      <c r="AL768" s="163">
        <f t="shared" si="821"/>
        <v>0</v>
      </c>
      <c r="AM768" s="163">
        <f t="shared" si="821"/>
        <v>0</v>
      </c>
      <c r="AN768" s="163">
        <f t="shared" si="821"/>
        <v>0</v>
      </c>
      <c r="AO768" s="163">
        <f t="shared" si="821"/>
        <v>2685.7158599999998</v>
      </c>
      <c r="AP768" s="163">
        <f t="shared" si="821"/>
        <v>2685.7158599999998</v>
      </c>
      <c r="AQ768" s="163">
        <f t="shared" si="821"/>
        <v>0</v>
      </c>
      <c r="AR768" s="163">
        <f t="shared" si="821"/>
        <v>0</v>
      </c>
      <c r="AS768" s="163">
        <f t="shared" si="821"/>
        <v>0</v>
      </c>
      <c r="AT768" s="163">
        <f t="shared" si="821"/>
        <v>3988.4307699999999</v>
      </c>
      <c r="AU768" s="163">
        <f t="shared" si="821"/>
        <v>3988.4307699999999</v>
      </c>
      <c r="AV768" s="163">
        <f t="shared" si="821"/>
        <v>0</v>
      </c>
      <c r="AW768" s="163">
        <f t="shared" si="821"/>
        <v>0</v>
      </c>
      <c r="AX768" s="163">
        <f t="shared" si="821"/>
        <v>0</v>
      </c>
      <c r="AY768" s="163">
        <f t="shared" si="821"/>
        <v>8083.8876199999995</v>
      </c>
      <c r="AZ768" s="163">
        <f t="shared" si="821"/>
        <v>8083.8202700000002</v>
      </c>
      <c r="BA768" s="163">
        <f t="shared" si="821"/>
        <v>0</v>
      </c>
      <c r="BB768" s="163"/>
      <c r="BC768" s="174"/>
    </row>
    <row r="769" spans="1:55" ht="22.5" customHeight="1">
      <c r="A769" s="288"/>
      <c r="B769" s="298"/>
      <c r="C769" s="298"/>
      <c r="D769" s="162" t="s">
        <v>268</v>
      </c>
      <c r="E769" s="163">
        <f>H769+K769+N769+Q769+T769+W769+Z769+AE769+AJ769+AO769+AT769+AY769</f>
        <v>10368.600000000002</v>
      </c>
      <c r="F769" s="163">
        <f t="shared" si="806"/>
        <v>10368.533240000001</v>
      </c>
      <c r="G769" s="163">
        <f t="shared" si="740"/>
        <v>99.999356132939823</v>
      </c>
      <c r="H769" s="163">
        <f t="shared" ref="H769:BA769" si="822">H748+H755+H762</f>
        <v>0</v>
      </c>
      <c r="I769" s="163">
        <f t="shared" si="822"/>
        <v>0</v>
      </c>
      <c r="J769" s="163">
        <f t="shared" si="822"/>
        <v>0</v>
      </c>
      <c r="K769" s="163">
        <f t="shared" si="822"/>
        <v>0</v>
      </c>
      <c r="L769" s="163">
        <f t="shared" si="822"/>
        <v>0</v>
      </c>
      <c r="M769" s="163">
        <f t="shared" si="822"/>
        <v>0</v>
      </c>
      <c r="N769" s="163">
        <f t="shared" si="822"/>
        <v>2576.0867699999999</v>
      </c>
      <c r="O769" s="163">
        <f t="shared" si="822"/>
        <v>2576.0867699999999</v>
      </c>
      <c r="P769" s="163">
        <f t="shared" si="822"/>
        <v>0</v>
      </c>
      <c r="Q769" s="163">
        <f t="shared" si="822"/>
        <v>911.48411999999996</v>
      </c>
      <c r="R769" s="163">
        <f t="shared" si="822"/>
        <v>911.48411999999996</v>
      </c>
      <c r="S769" s="163">
        <f t="shared" si="822"/>
        <v>0</v>
      </c>
      <c r="T769" s="163">
        <f t="shared" si="822"/>
        <v>2309.1590000000001</v>
      </c>
      <c r="U769" s="163">
        <f t="shared" si="822"/>
        <v>2309.1590000000001</v>
      </c>
      <c r="V769" s="163">
        <f t="shared" si="822"/>
        <v>0</v>
      </c>
      <c r="W769" s="163">
        <f t="shared" si="822"/>
        <v>0</v>
      </c>
      <c r="X769" s="163">
        <f t="shared" si="822"/>
        <v>0</v>
      </c>
      <c r="Y769" s="163">
        <f t="shared" si="822"/>
        <v>0</v>
      </c>
      <c r="Z769" s="163">
        <f t="shared" si="822"/>
        <v>1117.5070900000001</v>
      </c>
      <c r="AA769" s="163">
        <f t="shared" si="822"/>
        <v>1117.5070900000001</v>
      </c>
      <c r="AB769" s="163">
        <f t="shared" si="822"/>
        <v>0</v>
      </c>
      <c r="AC769" s="163">
        <f t="shared" si="822"/>
        <v>0</v>
      </c>
      <c r="AD769" s="163">
        <f t="shared" si="822"/>
        <v>0</v>
      </c>
      <c r="AE769" s="163">
        <f t="shared" si="822"/>
        <v>171.1378</v>
      </c>
      <c r="AF769" s="163">
        <f t="shared" si="822"/>
        <v>171.1378</v>
      </c>
      <c r="AG769" s="163">
        <f t="shared" si="822"/>
        <v>0</v>
      </c>
      <c r="AH769" s="163">
        <f t="shared" si="822"/>
        <v>0</v>
      </c>
      <c r="AI769" s="163">
        <f t="shared" si="822"/>
        <v>0</v>
      </c>
      <c r="AJ769" s="163">
        <f t="shared" si="822"/>
        <v>270.64325000000002</v>
      </c>
      <c r="AK769" s="163">
        <f t="shared" si="822"/>
        <v>270.64325000000002</v>
      </c>
      <c r="AL769" s="163">
        <f t="shared" si="822"/>
        <v>0</v>
      </c>
      <c r="AM769" s="163">
        <f t="shared" si="822"/>
        <v>0</v>
      </c>
      <c r="AN769" s="163">
        <f t="shared" si="822"/>
        <v>0</v>
      </c>
      <c r="AO769" s="163">
        <f t="shared" si="822"/>
        <v>0</v>
      </c>
      <c r="AP769" s="163">
        <f t="shared" si="822"/>
        <v>0</v>
      </c>
      <c r="AQ769" s="163">
        <f t="shared" si="822"/>
        <v>0</v>
      </c>
      <c r="AR769" s="163">
        <f t="shared" si="822"/>
        <v>0</v>
      </c>
      <c r="AS769" s="163">
        <f t="shared" si="822"/>
        <v>0</v>
      </c>
      <c r="AT769" s="163">
        <f t="shared" si="822"/>
        <v>604.29951000000005</v>
      </c>
      <c r="AU769" s="163">
        <f t="shared" si="822"/>
        <v>604.29951000000005</v>
      </c>
      <c r="AV769" s="163">
        <f t="shared" si="822"/>
        <v>0</v>
      </c>
      <c r="AW769" s="163">
        <f t="shared" si="822"/>
        <v>0</v>
      </c>
      <c r="AX769" s="163">
        <f t="shared" si="822"/>
        <v>0</v>
      </c>
      <c r="AY769" s="163">
        <f t="shared" si="822"/>
        <v>2408.2824600000004</v>
      </c>
      <c r="AZ769" s="163">
        <f t="shared" si="822"/>
        <v>2408.2157000000002</v>
      </c>
      <c r="BA769" s="163">
        <f t="shared" si="822"/>
        <v>0</v>
      </c>
      <c r="BB769" s="163"/>
      <c r="BC769" s="174"/>
    </row>
    <row r="770" spans="1:55" ht="82.5" customHeight="1">
      <c r="A770" s="288"/>
      <c r="B770" s="298"/>
      <c r="C770" s="298"/>
      <c r="D770" s="162" t="s">
        <v>274</v>
      </c>
      <c r="E770" s="163">
        <f t="shared" ref="E770:E775" si="823">H770+K770+N770+Q770+T770+W770+Z770+AE770+AJ770+AO770+AT770+AY770</f>
        <v>0</v>
      </c>
      <c r="F770" s="163">
        <f t="shared" si="806"/>
        <v>0</v>
      </c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  <c r="AA770" s="163"/>
      <c r="AB770" s="163"/>
      <c r="AC770" s="163"/>
      <c r="AD770" s="163"/>
      <c r="AE770" s="163"/>
      <c r="AF770" s="163"/>
      <c r="AG770" s="163"/>
      <c r="AH770" s="163"/>
      <c r="AI770" s="163"/>
      <c r="AJ770" s="163"/>
      <c r="AK770" s="163"/>
      <c r="AL770" s="163"/>
      <c r="AM770" s="163"/>
      <c r="AN770" s="163"/>
      <c r="AO770" s="163"/>
      <c r="AP770" s="163"/>
      <c r="AQ770" s="163"/>
      <c r="AR770" s="163"/>
      <c r="AS770" s="163"/>
      <c r="AT770" s="163"/>
      <c r="AU770" s="163"/>
      <c r="AV770" s="163"/>
      <c r="AW770" s="163"/>
      <c r="AX770" s="163"/>
      <c r="AY770" s="163"/>
      <c r="AZ770" s="163"/>
      <c r="BA770" s="163"/>
      <c r="BB770" s="163"/>
      <c r="BC770" s="174"/>
    </row>
    <row r="771" spans="1:55" ht="22.5" customHeight="1">
      <c r="A771" s="288"/>
      <c r="B771" s="298"/>
      <c r="C771" s="298"/>
      <c r="D771" s="162" t="s">
        <v>269</v>
      </c>
      <c r="E771" s="163">
        <f t="shared" si="823"/>
        <v>0</v>
      </c>
      <c r="F771" s="163">
        <f t="shared" si="806"/>
        <v>0</v>
      </c>
      <c r="G771" s="163"/>
      <c r="H771" s="163">
        <f t="shared" ref="H771:BA771" si="824">H750+H757</f>
        <v>0</v>
      </c>
      <c r="I771" s="163">
        <f t="shared" si="824"/>
        <v>0</v>
      </c>
      <c r="J771" s="163">
        <f t="shared" si="824"/>
        <v>0</v>
      </c>
      <c r="K771" s="163">
        <f t="shared" si="824"/>
        <v>0</v>
      </c>
      <c r="L771" s="163">
        <f t="shared" si="824"/>
        <v>0</v>
      </c>
      <c r="M771" s="163">
        <f t="shared" si="824"/>
        <v>0</v>
      </c>
      <c r="N771" s="163">
        <f t="shared" si="824"/>
        <v>0</v>
      </c>
      <c r="O771" s="163">
        <f t="shared" si="824"/>
        <v>0</v>
      </c>
      <c r="P771" s="163">
        <f t="shared" si="824"/>
        <v>0</v>
      </c>
      <c r="Q771" s="163">
        <f t="shared" si="824"/>
        <v>0</v>
      </c>
      <c r="R771" s="163">
        <f t="shared" si="824"/>
        <v>0</v>
      </c>
      <c r="S771" s="163">
        <f t="shared" si="824"/>
        <v>0</v>
      </c>
      <c r="T771" s="163">
        <f t="shared" si="824"/>
        <v>0</v>
      </c>
      <c r="U771" s="163">
        <f t="shared" si="824"/>
        <v>0</v>
      </c>
      <c r="V771" s="163">
        <f t="shared" si="824"/>
        <v>0</v>
      </c>
      <c r="W771" s="163">
        <f t="shared" si="824"/>
        <v>0</v>
      </c>
      <c r="X771" s="163">
        <f t="shared" si="824"/>
        <v>0</v>
      </c>
      <c r="Y771" s="163">
        <f t="shared" si="824"/>
        <v>0</v>
      </c>
      <c r="Z771" s="163">
        <f t="shared" si="824"/>
        <v>0</v>
      </c>
      <c r="AA771" s="163">
        <f t="shared" si="824"/>
        <v>0</v>
      </c>
      <c r="AB771" s="163">
        <f t="shared" si="824"/>
        <v>0</v>
      </c>
      <c r="AC771" s="163">
        <f t="shared" si="824"/>
        <v>0</v>
      </c>
      <c r="AD771" s="163">
        <f t="shared" si="824"/>
        <v>0</v>
      </c>
      <c r="AE771" s="163">
        <f t="shared" si="824"/>
        <v>0</v>
      </c>
      <c r="AF771" s="163">
        <f t="shared" si="824"/>
        <v>0</v>
      </c>
      <c r="AG771" s="163">
        <f t="shared" si="824"/>
        <v>0</v>
      </c>
      <c r="AH771" s="163">
        <f t="shared" si="824"/>
        <v>0</v>
      </c>
      <c r="AI771" s="163">
        <f t="shared" si="824"/>
        <v>0</v>
      </c>
      <c r="AJ771" s="163">
        <f t="shared" si="824"/>
        <v>0</v>
      </c>
      <c r="AK771" s="163">
        <f t="shared" si="824"/>
        <v>0</v>
      </c>
      <c r="AL771" s="163">
        <f t="shared" si="824"/>
        <v>0</v>
      </c>
      <c r="AM771" s="163">
        <f t="shared" si="824"/>
        <v>0</v>
      </c>
      <c r="AN771" s="163">
        <f t="shared" si="824"/>
        <v>0</v>
      </c>
      <c r="AO771" s="163">
        <f t="shared" si="824"/>
        <v>0</v>
      </c>
      <c r="AP771" s="163">
        <f t="shared" si="824"/>
        <v>0</v>
      </c>
      <c r="AQ771" s="163">
        <f t="shared" si="824"/>
        <v>0</v>
      </c>
      <c r="AR771" s="163">
        <f t="shared" si="824"/>
        <v>0</v>
      </c>
      <c r="AS771" s="163">
        <f t="shared" si="824"/>
        <v>0</v>
      </c>
      <c r="AT771" s="163">
        <f t="shared" si="824"/>
        <v>0</v>
      </c>
      <c r="AU771" s="163">
        <f t="shared" si="824"/>
        <v>0</v>
      </c>
      <c r="AV771" s="163">
        <f t="shared" si="824"/>
        <v>0</v>
      </c>
      <c r="AW771" s="163">
        <f t="shared" si="824"/>
        <v>0</v>
      </c>
      <c r="AX771" s="163">
        <f t="shared" si="824"/>
        <v>0</v>
      </c>
      <c r="AY771" s="163">
        <f t="shared" si="824"/>
        <v>0</v>
      </c>
      <c r="AZ771" s="163">
        <f t="shared" si="824"/>
        <v>0</v>
      </c>
      <c r="BA771" s="163">
        <f t="shared" si="824"/>
        <v>0</v>
      </c>
      <c r="BB771" s="163"/>
      <c r="BC771" s="174"/>
    </row>
    <row r="772" spans="1:55" ht="31.2">
      <c r="A772" s="288"/>
      <c r="B772" s="298"/>
      <c r="C772" s="298"/>
      <c r="D772" s="162" t="s">
        <v>43</v>
      </c>
      <c r="E772" s="163">
        <f t="shared" si="823"/>
        <v>0</v>
      </c>
      <c r="F772" s="163">
        <f t="shared" si="806"/>
        <v>0</v>
      </c>
      <c r="G772" s="163"/>
      <c r="H772" s="163">
        <f t="shared" ref="H772:BA772" si="825">H751+H758</f>
        <v>0</v>
      </c>
      <c r="I772" s="163">
        <f t="shared" si="825"/>
        <v>0</v>
      </c>
      <c r="J772" s="163">
        <f t="shared" si="825"/>
        <v>0</v>
      </c>
      <c r="K772" s="163">
        <f t="shared" si="825"/>
        <v>0</v>
      </c>
      <c r="L772" s="163">
        <f t="shared" si="825"/>
        <v>0</v>
      </c>
      <c r="M772" s="163">
        <f t="shared" si="825"/>
        <v>0</v>
      </c>
      <c r="N772" s="163">
        <f t="shared" si="825"/>
        <v>0</v>
      </c>
      <c r="O772" s="163">
        <f t="shared" si="825"/>
        <v>0</v>
      </c>
      <c r="P772" s="163">
        <f t="shared" si="825"/>
        <v>0</v>
      </c>
      <c r="Q772" s="163">
        <f t="shared" si="825"/>
        <v>0</v>
      </c>
      <c r="R772" s="163">
        <f t="shared" si="825"/>
        <v>0</v>
      </c>
      <c r="S772" s="163">
        <f t="shared" si="825"/>
        <v>0</v>
      </c>
      <c r="T772" s="163">
        <f t="shared" si="825"/>
        <v>0</v>
      </c>
      <c r="U772" s="163">
        <f t="shared" si="825"/>
        <v>0</v>
      </c>
      <c r="V772" s="163">
        <f t="shared" si="825"/>
        <v>0</v>
      </c>
      <c r="W772" s="163">
        <f t="shared" si="825"/>
        <v>0</v>
      </c>
      <c r="X772" s="163">
        <f t="shared" si="825"/>
        <v>0</v>
      </c>
      <c r="Y772" s="163">
        <f t="shared" si="825"/>
        <v>0</v>
      </c>
      <c r="Z772" s="163">
        <f t="shared" si="825"/>
        <v>0</v>
      </c>
      <c r="AA772" s="163">
        <f t="shared" si="825"/>
        <v>0</v>
      </c>
      <c r="AB772" s="163">
        <f t="shared" si="825"/>
        <v>0</v>
      </c>
      <c r="AC772" s="163">
        <f t="shared" si="825"/>
        <v>0</v>
      </c>
      <c r="AD772" s="163">
        <f t="shared" si="825"/>
        <v>0</v>
      </c>
      <c r="AE772" s="163">
        <f t="shared" si="825"/>
        <v>0</v>
      </c>
      <c r="AF772" s="163">
        <f t="shared" si="825"/>
        <v>0</v>
      </c>
      <c r="AG772" s="163">
        <f t="shared" si="825"/>
        <v>0</v>
      </c>
      <c r="AH772" s="163">
        <f t="shared" si="825"/>
        <v>0</v>
      </c>
      <c r="AI772" s="163">
        <f t="shared" si="825"/>
        <v>0</v>
      </c>
      <c r="AJ772" s="163">
        <f t="shared" si="825"/>
        <v>0</v>
      </c>
      <c r="AK772" s="163">
        <f t="shared" si="825"/>
        <v>0</v>
      </c>
      <c r="AL772" s="163">
        <f t="shared" si="825"/>
        <v>0</v>
      </c>
      <c r="AM772" s="163">
        <f t="shared" si="825"/>
        <v>0</v>
      </c>
      <c r="AN772" s="163">
        <f t="shared" si="825"/>
        <v>0</v>
      </c>
      <c r="AO772" s="163">
        <f t="shared" si="825"/>
        <v>0</v>
      </c>
      <c r="AP772" s="163">
        <f t="shared" si="825"/>
        <v>0</v>
      </c>
      <c r="AQ772" s="163">
        <f t="shared" si="825"/>
        <v>0</v>
      </c>
      <c r="AR772" s="163">
        <f t="shared" si="825"/>
        <v>0</v>
      </c>
      <c r="AS772" s="163">
        <f t="shared" si="825"/>
        <v>0</v>
      </c>
      <c r="AT772" s="163">
        <f t="shared" si="825"/>
        <v>0</v>
      </c>
      <c r="AU772" s="163">
        <f t="shared" si="825"/>
        <v>0</v>
      </c>
      <c r="AV772" s="163">
        <f t="shared" si="825"/>
        <v>0</v>
      </c>
      <c r="AW772" s="163">
        <f t="shared" si="825"/>
        <v>0</v>
      </c>
      <c r="AX772" s="163">
        <f t="shared" si="825"/>
        <v>0</v>
      </c>
      <c r="AY772" s="163">
        <f t="shared" si="825"/>
        <v>0</v>
      </c>
      <c r="AZ772" s="163">
        <f t="shared" si="825"/>
        <v>0</v>
      </c>
      <c r="BA772" s="163">
        <f t="shared" si="825"/>
        <v>0</v>
      </c>
      <c r="BB772" s="163"/>
      <c r="BC772" s="174"/>
    </row>
    <row r="773" spans="1:55" ht="21" customHeight="1">
      <c r="A773" s="375" t="s">
        <v>467</v>
      </c>
      <c r="B773" s="298"/>
      <c r="C773" s="298"/>
      <c r="D773" s="150" t="s">
        <v>41</v>
      </c>
      <c r="E773" s="163">
        <f t="shared" si="823"/>
        <v>59186.125996999996</v>
      </c>
      <c r="F773" s="163">
        <f t="shared" ref="F773:F779" si="826">I773+L773+O773+R773+U773+X773+AA773+AF773+AK773+AP773+AU773+AZ773</f>
        <v>59185.991886999996</v>
      </c>
      <c r="G773" s="163">
        <f t="shared" si="740"/>
        <v>99.999773409734559</v>
      </c>
      <c r="H773" s="165">
        <f>H766</f>
        <v>0</v>
      </c>
      <c r="I773" s="165">
        <f t="shared" ref="I773:BA773" si="827">I766</f>
        <v>0</v>
      </c>
      <c r="J773" s="165">
        <f t="shared" si="827"/>
        <v>0</v>
      </c>
      <c r="K773" s="165">
        <f t="shared" si="827"/>
        <v>0</v>
      </c>
      <c r="L773" s="165">
        <f t="shared" si="827"/>
        <v>0</v>
      </c>
      <c r="M773" s="165">
        <f t="shared" si="827"/>
        <v>0</v>
      </c>
      <c r="N773" s="165">
        <f t="shared" si="827"/>
        <v>12482.516076999998</v>
      </c>
      <c r="O773" s="165">
        <f t="shared" si="827"/>
        <v>12482.516076999998</v>
      </c>
      <c r="P773" s="165">
        <f t="shared" si="827"/>
        <v>0</v>
      </c>
      <c r="Q773" s="165">
        <f t="shared" si="827"/>
        <v>7314.6915600000002</v>
      </c>
      <c r="R773" s="165">
        <f t="shared" si="827"/>
        <v>7314.6915600000002</v>
      </c>
      <c r="S773" s="165">
        <f t="shared" si="827"/>
        <v>0</v>
      </c>
      <c r="T773" s="165">
        <f t="shared" si="827"/>
        <v>9349.8477999999996</v>
      </c>
      <c r="U773" s="165">
        <f t="shared" si="827"/>
        <v>9349.8477999999996</v>
      </c>
      <c r="V773" s="165">
        <f t="shared" si="827"/>
        <v>0</v>
      </c>
      <c r="W773" s="165">
        <f t="shared" si="827"/>
        <v>3049.8657800000001</v>
      </c>
      <c r="X773" s="165">
        <f t="shared" si="827"/>
        <v>3049.8657800000001</v>
      </c>
      <c r="Y773" s="165">
        <f t="shared" si="827"/>
        <v>0</v>
      </c>
      <c r="Z773" s="165">
        <f t="shared" si="827"/>
        <v>4564.33133</v>
      </c>
      <c r="AA773" s="165">
        <f t="shared" si="827"/>
        <v>4564.33133</v>
      </c>
      <c r="AB773" s="165">
        <f t="shared" si="827"/>
        <v>0</v>
      </c>
      <c r="AC773" s="165">
        <f t="shared" si="827"/>
        <v>0</v>
      </c>
      <c r="AD773" s="165">
        <f t="shared" si="827"/>
        <v>0</v>
      </c>
      <c r="AE773" s="165">
        <f t="shared" si="827"/>
        <v>1717.5529799999999</v>
      </c>
      <c r="AF773" s="165">
        <f t="shared" si="827"/>
        <v>1717.5529799999999</v>
      </c>
      <c r="AG773" s="165">
        <f t="shared" si="827"/>
        <v>0</v>
      </c>
      <c r="AH773" s="165">
        <f t="shared" si="827"/>
        <v>0</v>
      </c>
      <c r="AI773" s="165">
        <f t="shared" si="827"/>
        <v>0</v>
      </c>
      <c r="AJ773" s="165">
        <f t="shared" si="827"/>
        <v>2936.7042499999998</v>
      </c>
      <c r="AK773" s="165">
        <f t="shared" si="827"/>
        <v>2936.7042499999998</v>
      </c>
      <c r="AL773" s="165">
        <f t="shared" si="827"/>
        <v>0</v>
      </c>
      <c r="AM773" s="165">
        <f t="shared" si="827"/>
        <v>0</v>
      </c>
      <c r="AN773" s="165">
        <f t="shared" si="827"/>
        <v>0</v>
      </c>
      <c r="AO773" s="165">
        <f t="shared" si="827"/>
        <v>2685.7158599999998</v>
      </c>
      <c r="AP773" s="165">
        <f t="shared" si="827"/>
        <v>2685.7158599999998</v>
      </c>
      <c r="AQ773" s="165">
        <f t="shared" si="827"/>
        <v>0</v>
      </c>
      <c r="AR773" s="165">
        <f t="shared" si="827"/>
        <v>0</v>
      </c>
      <c r="AS773" s="165">
        <f t="shared" si="827"/>
        <v>0</v>
      </c>
      <c r="AT773" s="165">
        <f t="shared" si="827"/>
        <v>4592.7302799999998</v>
      </c>
      <c r="AU773" s="165">
        <f t="shared" si="827"/>
        <v>4592.7302799999998</v>
      </c>
      <c r="AV773" s="165">
        <f t="shared" si="827"/>
        <v>0</v>
      </c>
      <c r="AW773" s="165">
        <f t="shared" si="827"/>
        <v>0</v>
      </c>
      <c r="AX773" s="165">
        <f t="shared" si="827"/>
        <v>0</v>
      </c>
      <c r="AY773" s="165">
        <f t="shared" si="827"/>
        <v>10492.17008</v>
      </c>
      <c r="AZ773" s="165">
        <f t="shared" si="827"/>
        <v>10492.035970000001</v>
      </c>
      <c r="BA773" s="165">
        <f t="shared" si="827"/>
        <v>0</v>
      </c>
      <c r="BB773" s="165"/>
      <c r="BC773" s="300"/>
    </row>
    <row r="774" spans="1:55" ht="31.2">
      <c r="A774" s="298"/>
      <c r="B774" s="298"/>
      <c r="C774" s="298"/>
      <c r="D774" s="148" t="s">
        <v>37</v>
      </c>
      <c r="E774" s="163">
        <f t="shared" si="823"/>
        <v>0</v>
      </c>
      <c r="F774" s="163">
        <f t="shared" si="826"/>
        <v>0</v>
      </c>
      <c r="G774" s="163"/>
      <c r="H774" s="165">
        <f t="shared" ref="H774:BA774" si="828">H767</f>
        <v>0</v>
      </c>
      <c r="I774" s="165">
        <f t="shared" si="828"/>
        <v>0</v>
      </c>
      <c r="J774" s="165">
        <f t="shared" si="828"/>
        <v>0</v>
      </c>
      <c r="K774" s="165">
        <f t="shared" si="828"/>
        <v>0</v>
      </c>
      <c r="L774" s="165">
        <f t="shared" si="828"/>
        <v>0</v>
      </c>
      <c r="M774" s="165">
        <f t="shared" si="828"/>
        <v>0</v>
      </c>
      <c r="N774" s="165">
        <f t="shared" si="828"/>
        <v>0</v>
      </c>
      <c r="O774" s="165">
        <f t="shared" si="828"/>
        <v>0</v>
      </c>
      <c r="P774" s="165">
        <f t="shared" si="828"/>
        <v>0</v>
      </c>
      <c r="Q774" s="165">
        <f t="shared" si="828"/>
        <v>0</v>
      </c>
      <c r="R774" s="165">
        <f t="shared" si="828"/>
        <v>0</v>
      </c>
      <c r="S774" s="165">
        <f t="shared" si="828"/>
        <v>0</v>
      </c>
      <c r="T774" s="165">
        <f t="shared" si="828"/>
        <v>0</v>
      </c>
      <c r="U774" s="165">
        <f t="shared" si="828"/>
        <v>0</v>
      </c>
      <c r="V774" s="165">
        <f t="shared" si="828"/>
        <v>0</v>
      </c>
      <c r="W774" s="165">
        <f t="shared" si="828"/>
        <v>0</v>
      </c>
      <c r="X774" s="165">
        <f t="shared" si="828"/>
        <v>0</v>
      </c>
      <c r="Y774" s="165">
        <f t="shared" si="828"/>
        <v>0</v>
      </c>
      <c r="Z774" s="165">
        <f t="shared" si="828"/>
        <v>0</v>
      </c>
      <c r="AA774" s="165">
        <f t="shared" si="828"/>
        <v>0</v>
      </c>
      <c r="AB774" s="165">
        <f t="shared" si="828"/>
        <v>0</v>
      </c>
      <c r="AC774" s="165">
        <f t="shared" si="828"/>
        <v>0</v>
      </c>
      <c r="AD774" s="165">
        <f t="shared" si="828"/>
        <v>0</v>
      </c>
      <c r="AE774" s="165">
        <f t="shared" si="828"/>
        <v>0</v>
      </c>
      <c r="AF774" s="165">
        <f t="shared" si="828"/>
        <v>0</v>
      </c>
      <c r="AG774" s="165">
        <f t="shared" si="828"/>
        <v>0</v>
      </c>
      <c r="AH774" s="165">
        <f t="shared" si="828"/>
        <v>0</v>
      </c>
      <c r="AI774" s="165">
        <f t="shared" si="828"/>
        <v>0</v>
      </c>
      <c r="AJ774" s="165">
        <f t="shared" si="828"/>
        <v>0</v>
      </c>
      <c r="AK774" s="165">
        <f t="shared" si="828"/>
        <v>0</v>
      </c>
      <c r="AL774" s="165">
        <f t="shared" si="828"/>
        <v>0</v>
      </c>
      <c r="AM774" s="165">
        <f t="shared" si="828"/>
        <v>0</v>
      </c>
      <c r="AN774" s="165">
        <f t="shared" si="828"/>
        <v>0</v>
      </c>
      <c r="AO774" s="165">
        <f t="shared" si="828"/>
        <v>0</v>
      </c>
      <c r="AP774" s="165">
        <f t="shared" si="828"/>
        <v>0</v>
      </c>
      <c r="AQ774" s="165">
        <f t="shared" si="828"/>
        <v>0</v>
      </c>
      <c r="AR774" s="165">
        <f t="shared" si="828"/>
        <v>0</v>
      </c>
      <c r="AS774" s="165">
        <f t="shared" si="828"/>
        <v>0</v>
      </c>
      <c r="AT774" s="165">
        <f t="shared" si="828"/>
        <v>0</v>
      </c>
      <c r="AU774" s="165">
        <f t="shared" si="828"/>
        <v>0</v>
      </c>
      <c r="AV774" s="165">
        <f t="shared" si="828"/>
        <v>0</v>
      </c>
      <c r="AW774" s="165">
        <f t="shared" si="828"/>
        <v>0</v>
      </c>
      <c r="AX774" s="165">
        <f t="shared" si="828"/>
        <v>0</v>
      </c>
      <c r="AY774" s="165">
        <f t="shared" si="828"/>
        <v>0</v>
      </c>
      <c r="AZ774" s="165">
        <f t="shared" si="828"/>
        <v>0</v>
      </c>
      <c r="BA774" s="165">
        <f t="shared" si="828"/>
        <v>0</v>
      </c>
      <c r="BB774" s="165"/>
      <c r="BC774" s="300"/>
    </row>
    <row r="775" spans="1:55" ht="54" customHeight="1">
      <c r="A775" s="298"/>
      <c r="B775" s="298"/>
      <c r="C775" s="298"/>
      <c r="D775" s="172" t="s">
        <v>2</v>
      </c>
      <c r="E775" s="163">
        <f t="shared" si="823"/>
        <v>48817.525996999997</v>
      </c>
      <c r="F775" s="163">
        <f t="shared" si="826"/>
        <v>48817.458646999992</v>
      </c>
      <c r="G775" s="163">
        <f t="shared" si="740"/>
        <v>99.99986203725274</v>
      </c>
      <c r="H775" s="165">
        <f t="shared" ref="H775:BA775" si="829">H768</f>
        <v>0</v>
      </c>
      <c r="I775" s="165">
        <f t="shared" si="829"/>
        <v>0</v>
      </c>
      <c r="J775" s="165">
        <f t="shared" si="829"/>
        <v>0</v>
      </c>
      <c r="K775" s="165">
        <f t="shared" si="829"/>
        <v>0</v>
      </c>
      <c r="L775" s="165">
        <f t="shared" si="829"/>
        <v>0</v>
      </c>
      <c r="M775" s="165">
        <f t="shared" si="829"/>
        <v>0</v>
      </c>
      <c r="N775" s="165">
        <f t="shared" si="829"/>
        <v>9906.4293069999985</v>
      </c>
      <c r="O775" s="165">
        <f t="shared" si="829"/>
        <v>9906.4293069999985</v>
      </c>
      <c r="P775" s="165">
        <f t="shared" si="829"/>
        <v>0</v>
      </c>
      <c r="Q775" s="165">
        <f t="shared" si="829"/>
        <v>6403.2074400000001</v>
      </c>
      <c r="R775" s="165">
        <f t="shared" si="829"/>
        <v>6403.2074400000001</v>
      </c>
      <c r="S775" s="165">
        <f t="shared" si="829"/>
        <v>0</v>
      </c>
      <c r="T775" s="165">
        <f t="shared" si="829"/>
        <v>7040.6887999999999</v>
      </c>
      <c r="U775" s="165">
        <f t="shared" si="829"/>
        <v>7040.6887999999999</v>
      </c>
      <c r="V775" s="165">
        <f t="shared" si="829"/>
        <v>0</v>
      </c>
      <c r="W775" s="165">
        <f t="shared" si="829"/>
        <v>3049.8657800000001</v>
      </c>
      <c r="X775" s="165">
        <f t="shared" si="829"/>
        <v>3049.8657800000001</v>
      </c>
      <c r="Y775" s="165">
        <f t="shared" si="829"/>
        <v>0</v>
      </c>
      <c r="Z775" s="165">
        <f t="shared" si="829"/>
        <v>3446.8242399999999</v>
      </c>
      <c r="AA775" s="165">
        <f t="shared" si="829"/>
        <v>3446.8242399999999</v>
      </c>
      <c r="AB775" s="165">
        <f t="shared" si="829"/>
        <v>0</v>
      </c>
      <c r="AC775" s="165">
        <f t="shared" si="829"/>
        <v>0</v>
      </c>
      <c r="AD775" s="165">
        <f t="shared" si="829"/>
        <v>0</v>
      </c>
      <c r="AE775" s="165">
        <f t="shared" si="829"/>
        <v>1546.41518</v>
      </c>
      <c r="AF775" s="165">
        <f t="shared" si="829"/>
        <v>1546.41518</v>
      </c>
      <c r="AG775" s="165">
        <f t="shared" si="829"/>
        <v>0</v>
      </c>
      <c r="AH775" s="165">
        <f t="shared" si="829"/>
        <v>0</v>
      </c>
      <c r="AI775" s="165">
        <f t="shared" si="829"/>
        <v>0</v>
      </c>
      <c r="AJ775" s="165">
        <f t="shared" si="829"/>
        <v>2666.0609999999997</v>
      </c>
      <c r="AK775" s="165">
        <f t="shared" si="829"/>
        <v>2666.0609999999997</v>
      </c>
      <c r="AL775" s="165">
        <f t="shared" si="829"/>
        <v>0</v>
      </c>
      <c r="AM775" s="165">
        <f t="shared" si="829"/>
        <v>0</v>
      </c>
      <c r="AN775" s="165">
        <f t="shared" si="829"/>
        <v>0</v>
      </c>
      <c r="AO775" s="165">
        <f t="shared" si="829"/>
        <v>2685.7158599999998</v>
      </c>
      <c r="AP775" s="165">
        <f t="shared" si="829"/>
        <v>2685.7158599999998</v>
      </c>
      <c r="AQ775" s="165">
        <f t="shared" si="829"/>
        <v>0</v>
      </c>
      <c r="AR775" s="165">
        <f t="shared" si="829"/>
        <v>0</v>
      </c>
      <c r="AS775" s="165">
        <f t="shared" si="829"/>
        <v>0</v>
      </c>
      <c r="AT775" s="165">
        <f t="shared" si="829"/>
        <v>3988.4307699999999</v>
      </c>
      <c r="AU775" s="165">
        <f t="shared" si="829"/>
        <v>3988.4307699999999</v>
      </c>
      <c r="AV775" s="165">
        <f t="shared" si="829"/>
        <v>0</v>
      </c>
      <c r="AW775" s="165">
        <f t="shared" si="829"/>
        <v>0</v>
      </c>
      <c r="AX775" s="165">
        <f t="shared" si="829"/>
        <v>0</v>
      </c>
      <c r="AY775" s="165">
        <f t="shared" si="829"/>
        <v>8083.8876199999995</v>
      </c>
      <c r="AZ775" s="165">
        <f t="shared" si="829"/>
        <v>8083.8202700000002</v>
      </c>
      <c r="BA775" s="165">
        <f t="shared" si="829"/>
        <v>0</v>
      </c>
      <c r="BB775" s="165"/>
      <c r="BC775" s="300"/>
    </row>
    <row r="776" spans="1:55" ht="21" customHeight="1">
      <c r="A776" s="298"/>
      <c r="B776" s="298"/>
      <c r="C776" s="298"/>
      <c r="D776" s="224" t="s">
        <v>268</v>
      </c>
      <c r="E776" s="163">
        <f>H776+K776+N776+Q776+T776+W776+Z776+AE776+AJ776+AO776+AT776+AY776</f>
        <v>10368.600000000002</v>
      </c>
      <c r="F776" s="163">
        <f t="shared" si="826"/>
        <v>10368.533240000001</v>
      </c>
      <c r="G776" s="163">
        <f t="shared" si="740"/>
        <v>99.999356132939823</v>
      </c>
      <c r="H776" s="165">
        <f t="shared" ref="H776:BA776" si="830">H769</f>
        <v>0</v>
      </c>
      <c r="I776" s="165">
        <f t="shared" si="830"/>
        <v>0</v>
      </c>
      <c r="J776" s="165">
        <f t="shared" si="830"/>
        <v>0</v>
      </c>
      <c r="K776" s="165">
        <f t="shared" si="830"/>
        <v>0</v>
      </c>
      <c r="L776" s="165">
        <f t="shared" si="830"/>
        <v>0</v>
      </c>
      <c r="M776" s="165">
        <f t="shared" si="830"/>
        <v>0</v>
      </c>
      <c r="N776" s="165">
        <f t="shared" si="830"/>
        <v>2576.0867699999999</v>
      </c>
      <c r="O776" s="165">
        <f t="shared" si="830"/>
        <v>2576.0867699999999</v>
      </c>
      <c r="P776" s="165">
        <f t="shared" si="830"/>
        <v>0</v>
      </c>
      <c r="Q776" s="165">
        <f t="shared" si="830"/>
        <v>911.48411999999996</v>
      </c>
      <c r="R776" s="165">
        <f t="shared" si="830"/>
        <v>911.48411999999996</v>
      </c>
      <c r="S776" s="165">
        <f t="shared" si="830"/>
        <v>0</v>
      </c>
      <c r="T776" s="165">
        <f t="shared" si="830"/>
        <v>2309.1590000000001</v>
      </c>
      <c r="U776" s="165">
        <f t="shared" si="830"/>
        <v>2309.1590000000001</v>
      </c>
      <c r="V776" s="165">
        <f t="shared" si="830"/>
        <v>0</v>
      </c>
      <c r="W776" s="165">
        <f t="shared" si="830"/>
        <v>0</v>
      </c>
      <c r="X776" s="165">
        <f t="shared" si="830"/>
        <v>0</v>
      </c>
      <c r="Y776" s="165">
        <f t="shared" si="830"/>
        <v>0</v>
      </c>
      <c r="Z776" s="165">
        <f t="shared" si="830"/>
        <v>1117.5070900000001</v>
      </c>
      <c r="AA776" s="165">
        <f t="shared" si="830"/>
        <v>1117.5070900000001</v>
      </c>
      <c r="AB776" s="165">
        <f t="shared" si="830"/>
        <v>0</v>
      </c>
      <c r="AC776" s="165">
        <f t="shared" si="830"/>
        <v>0</v>
      </c>
      <c r="AD776" s="165">
        <f t="shared" si="830"/>
        <v>0</v>
      </c>
      <c r="AE776" s="165">
        <f t="shared" si="830"/>
        <v>171.1378</v>
      </c>
      <c r="AF776" s="165">
        <f t="shared" si="830"/>
        <v>171.1378</v>
      </c>
      <c r="AG776" s="165">
        <f t="shared" si="830"/>
        <v>0</v>
      </c>
      <c r="AH776" s="165">
        <f t="shared" si="830"/>
        <v>0</v>
      </c>
      <c r="AI776" s="165">
        <f t="shared" si="830"/>
        <v>0</v>
      </c>
      <c r="AJ776" s="165">
        <f t="shared" si="830"/>
        <v>270.64325000000002</v>
      </c>
      <c r="AK776" s="165">
        <f t="shared" si="830"/>
        <v>270.64325000000002</v>
      </c>
      <c r="AL776" s="165">
        <f t="shared" si="830"/>
        <v>0</v>
      </c>
      <c r="AM776" s="165">
        <f t="shared" si="830"/>
        <v>0</v>
      </c>
      <c r="AN776" s="165">
        <f t="shared" si="830"/>
        <v>0</v>
      </c>
      <c r="AO776" s="165">
        <f t="shared" si="830"/>
        <v>0</v>
      </c>
      <c r="AP776" s="165">
        <f t="shared" si="830"/>
        <v>0</v>
      </c>
      <c r="AQ776" s="165">
        <f t="shared" si="830"/>
        <v>0</v>
      </c>
      <c r="AR776" s="165">
        <f t="shared" si="830"/>
        <v>0</v>
      </c>
      <c r="AS776" s="165">
        <f t="shared" si="830"/>
        <v>0</v>
      </c>
      <c r="AT776" s="165">
        <f t="shared" si="830"/>
        <v>604.29951000000005</v>
      </c>
      <c r="AU776" s="165">
        <f t="shared" si="830"/>
        <v>604.29951000000005</v>
      </c>
      <c r="AV776" s="165">
        <f t="shared" si="830"/>
        <v>0</v>
      </c>
      <c r="AW776" s="165">
        <f t="shared" si="830"/>
        <v>0</v>
      </c>
      <c r="AX776" s="165">
        <f t="shared" si="830"/>
        <v>0</v>
      </c>
      <c r="AY776" s="165">
        <f t="shared" si="830"/>
        <v>2408.2824600000004</v>
      </c>
      <c r="AZ776" s="165">
        <f t="shared" si="830"/>
        <v>2408.2157000000002</v>
      </c>
      <c r="BA776" s="165">
        <f t="shared" si="830"/>
        <v>0</v>
      </c>
      <c r="BB776" s="165"/>
      <c r="BC776" s="300"/>
    </row>
    <row r="777" spans="1:55" ht="82.5" customHeight="1">
      <c r="A777" s="298"/>
      <c r="B777" s="298"/>
      <c r="C777" s="298"/>
      <c r="D777" s="224" t="s">
        <v>274</v>
      </c>
      <c r="E777" s="163">
        <f t="shared" ref="E777:E779" si="831">H777+K777+N777+Q777+T777+W777+Z777+AE777+AJ777+AO777+AT777+AY777</f>
        <v>0</v>
      </c>
      <c r="F777" s="163">
        <f t="shared" si="826"/>
        <v>0</v>
      </c>
      <c r="G777" s="163"/>
      <c r="H777" s="165">
        <f t="shared" ref="H777:BA777" si="832">H770</f>
        <v>0</v>
      </c>
      <c r="I777" s="165">
        <f t="shared" si="832"/>
        <v>0</v>
      </c>
      <c r="J777" s="165">
        <f t="shared" si="832"/>
        <v>0</v>
      </c>
      <c r="K777" s="165">
        <f t="shared" si="832"/>
        <v>0</v>
      </c>
      <c r="L777" s="165">
        <f t="shared" si="832"/>
        <v>0</v>
      </c>
      <c r="M777" s="165">
        <f t="shared" si="832"/>
        <v>0</v>
      </c>
      <c r="N777" s="165">
        <f t="shared" si="832"/>
        <v>0</v>
      </c>
      <c r="O777" s="165">
        <f t="shared" si="832"/>
        <v>0</v>
      </c>
      <c r="P777" s="165">
        <f t="shared" si="832"/>
        <v>0</v>
      </c>
      <c r="Q777" s="165">
        <f t="shared" si="832"/>
        <v>0</v>
      </c>
      <c r="R777" s="165">
        <f t="shared" si="832"/>
        <v>0</v>
      </c>
      <c r="S777" s="165">
        <f t="shared" si="832"/>
        <v>0</v>
      </c>
      <c r="T777" s="165">
        <f t="shared" si="832"/>
        <v>0</v>
      </c>
      <c r="U777" s="165">
        <f t="shared" si="832"/>
        <v>0</v>
      </c>
      <c r="V777" s="165">
        <f t="shared" si="832"/>
        <v>0</v>
      </c>
      <c r="W777" s="165">
        <f t="shared" si="832"/>
        <v>0</v>
      </c>
      <c r="X777" s="165">
        <f t="shared" si="832"/>
        <v>0</v>
      </c>
      <c r="Y777" s="165">
        <f t="shared" si="832"/>
        <v>0</v>
      </c>
      <c r="Z777" s="165">
        <f t="shared" si="832"/>
        <v>0</v>
      </c>
      <c r="AA777" s="165">
        <f t="shared" si="832"/>
        <v>0</v>
      </c>
      <c r="AB777" s="165">
        <f t="shared" si="832"/>
        <v>0</v>
      </c>
      <c r="AC777" s="165">
        <f t="shared" si="832"/>
        <v>0</v>
      </c>
      <c r="AD777" s="165">
        <f t="shared" si="832"/>
        <v>0</v>
      </c>
      <c r="AE777" s="165">
        <f t="shared" si="832"/>
        <v>0</v>
      </c>
      <c r="AF777" s="165">
        <f t="shared" si="832"/>
        <v>0</v>
      </c>
      <c r="AG777" s="165">
        <f t="shared" si="832"/>
        <v>0</v>
      </c>
      <c r="AH777" s="165">
        <f t="shared" si="832"/>
        <v>0</v>
      </c>
      <c r="AI777" s="165">
        <f t="shared" si="832"/>
        <v>0</v>
      </c>
      <c r="AJ777" s="165">
        <f t="shared" si="832"/>
        <v>0</v>
      </c>
      <c r="AK777" s="165">
        <f t="shared" si="832"/>
        <v>0</v>
      </c>
      <c r="AL777" s="165">
        <f t="shared" si="832"/>
        <v>0</v>
      </c>
      <c r="AM777" s="165">
        <f t="shared" si="832"/>
        <v>0</v>
      </c>
      <c r="AN777" s="165">
        <f t="shared" si="832"/>
        <v>0</v>
      </c>
      <c r="AO777" s="165">
        <f t="shared" si="832"/>
        <v>0</v>
      </c>
      <c r="AP777" s="165">
        <f t="shared" si="832"/>
        <v>0</v>
      </c>
      <c r="AQ777" s="165">
        <f t="shared" si="832"/>
        <v>0</v>
      </c>
      <c r="AR777" s="165">
        <f t="shared" si="832"/>
        <v>0</v>
      </c>
      <c r="AS777" s="165">
        <f t="shared" si="832"/>
        <v>0</v>
      </c>
      <c r="AT777" s="165">
        <f t="shared" si="832"/>
        <v>0</v>
      </c>
      <c r="AU777" s="165">
        <f t="shared" si="832"/>
        <v>0</v>
      </c>
      <c r="AV777" s="165">
        <f t="shared" si="832"/>
        <v>0</v>
      </c>
      <c r="AW777" s="165">
        <f t="shared" si="832"/>
        <v>0</v>
      </c>
      <c r="AX777" s="165">
        <f t="shared" si="832"/>
        <v>0</v>
      </c>
      <c r="AY777" s="165">
        <f t="shared" si="832"/>
        <v>0</v>
      </c>
      <c r="AZ777" s="165">
        <f t="shared" si="832"/>
        <v>0</v>
      </c>
      <c r="BA777" s="165">
        <f t="shared" si="832"/>
        <v>0</v>
      </c>
      <c r="BB777" s="165"/>
      <c r="BC777" s="300"/>
    </row>
    <row r="778" spans="1:55" ht="21" customHeight="1">
      <c r="A778" s="298"/>
      <c r="B778" s="298"/>
      <c r="C778" s="298"/>
      <c r="D778" s="224" t="s">
        <v>269</v>
      </c>
      <c r="E778" s="163">
        <f t="shared" si="831"/>
        <v>0</v>
      </c>
      <c r="F778" s="163">
        <f t="shared" si="826"/>
        <v>0</v>
      </c>
      <c r="G778" s="163"/>
      <c r="H778" s="165">
        <f t="shared" ref="H778:BA778" si="833">H771</f>
        <v>0</v>
      </c>
      <c r="I778" s="165">
        <f t="shared" si="833"/>
        <v>0</v>
      </c>
      <c r="J778" s="165">
        <f t="shared" si="833"/>
        <v>0</v>
      </c>
      <c r="K778" s="165">
        <f t="shared" si="833"/>
        <v>0</v>
      </c>
      <c r="L778" s="165">
        <f t="shared" si="833"/>
        <v>0</v>
      </c>
      <c r="M778" s="165">
        <f t="shared" si="833"/>
        <v>0</v>
      </c>
      <c r="N778" s="165">
        <f t="shared" si="833"/>
        <v>0</v>
      </c>
      <c r="O778" s="165">
        <f t="shared" si="833"/>
        <v>0</v>
      </c>
      <c r="P778" s="165">
        <f t="shared" si="833"/>
        <v>0</v>
      </c>
      <c r="Q778" s="165">
        <f t="shared" si="833"/>
        <v>0</v>
      </c>
      <c r="R778" s="165">
        <f t="shared" si="833"/>
        <v>0</v>
      </c>
      <c r="S778" s="165">
        <f t="shared" si="833"/>
        <v>0</v>
      </c>
      <c r="T778" s="165">
        <f t="shared" si="833"/>
        <v>0</v>
      </c>
      <c r="U778" s="165">
        <f t="shared" si="833"/>
        <v>0</v>
      </c>
      <c r="V778" s="165">
        <f t="shared" si="833"/>
        <v>0</v>
      </c>
      <c r="W778" s="165">
        <f t="shared" si="833"/>
        <v>0</v>
      </c>
      <c r="X778" s="165">
        <f t="shared" si="833"/>
        <v>0</v>
      </c>
      <c r="Y778" s="165">
        <f t="shared" si="833"/>
        <v>0</v>
      </c>
      <c r="Z778" s="165">
        <f t="shared" si="833"/>
        <v>0</v>
      </c>
      <c r="AA778" s="165">
        <f t="shared" si="833"/>
        <v>0</v>
      </c>
      <c r="AB778" s="165">
        <f t="shared" si="833"/>
        <v>0</v>
      </c>
      <c r="AC778" s="165">
        <f t="shared" si="833"/>
        <v>0</v>
      </c>
      <c r="AD778" s="165">
        <f t="shared" si="833"/>
        <v>0</v>
      </c>
      <c r="AE778" s="165">
        <f t="shared" si="833"/>
        <v>0</v>
      </c>
      <c r="AF778" s="165">
        <f t="shared" si="833"/>
        <v>0</v>
      </c>
      <c r="AG778" s="165">
        <f t="shared" si="833"/>
        <v>0</v>
      </c>
      <c r="AH778" s="165">
        <f t="shared" si="833"/>
        <v>0</v>
      </c>
      <c r="AI778" s="165">
        <f t="shared" si="833"/>
        <v>0</v>
      </c>
      <c r="AJ778" s="165">
        <f t="shared" si="833"/>
        <v>0</v>
      </c>
      <c r="AK778" s="165">
        <f t="shared" si="833"/>
        <v>0</v>
      </c>
      <c r="AL778" s="165">
        <f t="shared" si="833"/>
        <v>0</v>
      </c>
      <c r="AM778" s="165">
        <f t="shared" si="833"/>
        <v>0</v>
      </c>
      <c r="AN778" s="165">
        <f t="shared" si="833"/>
        <v>0</v>
      </c>
      <c r="AO778" s="165">
        <f t="shared" si="833"/>
        <v>0</v>
      </c>
      <c r="AP778" s="165">
        <f t="shared" si="833"/>
        <v>0</v>
      </c>
      <c r="AQ778" s="165">
        <f t="shared" si="833"/>
        <v>0</v>
      </c>
      <c r="AR778" s="165">
        <f t="shared" si="833"/>
        <v>0</v>
      </c>
      <c r="AS778" s="165">
        <f t="shared" si="833"/>
        <v>0</v>
      </c>
      <c r="AT778" s="165">
        <f t="shared" si="833"/>
        <v>0</v>
      </c>
      <c r="AU778" s="165">
        <f t="shared" si="833"/>
        <v>0</v>
      </c>
      <c r="AV778" s="165">
        <f t="shared" si="833"/>
        <v>0</v>
      </c>
      <c r="AW778" s="165">
        <f t="shared" si="833"/>
        <v>0</v>
      </c>
      <c r="AX778" s="165">
        <f t="shared" si="833"/>
        <v>0</v>
      </c>
      <c r="AY778" s="165">
        <f t="shared" si="833"/>
        <v>0</v>
      </c>
      <c r="AZ778" s="165">
        <f t="shared" si="833"/>
        <v>0</v>
      </c>
      <c r="BA778" s="165">
        <f t="shared" si="833"/>
        <v>0</v>
      </c>
      <c r="BB778" s="165"/>
      <c r="BC778" s="300"/>
    </row>
    <row r="779" spans="1:55" ht="31.2">
      <c r="A779" s="298"/>
      <c r="B779" s="298"/>
      <c r="C779" s="298"/>
      <c r="D779" s="228" t="s">
        <v>43</v>
      </c>
      <c r="E779" s="163">
        <f t="shared" si="831"/>
        <v>0</v>
      </c>
      <c r="F779" s="163">
        <f t="shared" si="826"/>
        <v>0</v>
      </c>
      <c r="G779" s="163"/>
      <c r="H779" s="165">
        <f t="shared" ref="H779:BA779" si="834">H772</f>
        <v>0</v>
      </c>
      <c r="I779" s="165">
        <f t="shared" si="834"/>
        <v>0</v>
      </c>
      <c r="J779" s="165">
        <f t="shared" si="834"/>
        <v>0</v>
      </c>
      <c r="K779" s="165">
        <f t="shared" si="834"/>
        <v>0</v>
      </c>
      <c r="L779" s="165">
        <f t="shared" si="834"/>
        <v>0</v>
      </c>
      <c r="M779" s="165">
        <f t="shared" si="834"/>
        <v>0</v>
      </c>
      <c r="N779" s="165">
        <f t="shared" si="834"/>
        <v>0</v>
      </c>
      <c r="O779" s="165">
        <f t="shared" si="834"/>
        <v>0</v>
      </c>
      <c r="P779" s="165">
        <f t="shared" si="834"/>
        <v>0</v>
      </c>
      <c r="Q779" s="165">
        <f t="shared" si="834"/>
        <v>0</v>
      </c>
      <c r="R779" s="165">
        <f t="shared" si="834"/>
        <v>0</v>
      </c>
      <c r="S779" s="165">
        <f t="shared" si="834"/>
        <v>0</v>
      </c>
      <c r="T779" s="165">
        <f t="shared" si="834"/>
        <v>0</v>
      </c>
      <c r="U779" s="165">
        <f t="shared" si="834"/>
        <v>0</v>
      </c>
      <c r="V779" s="165">
        <f t="shared" si="834"/>
        <v>0</v>
      </c>
      <c r="W779" s="165">
        <f t="shared" si="834"/>
        <v>0</v>
      </c>
      <c r="X779" s="165">
        <f t="shared" si="834"/>
        <v>0</v>
      </c>
      <c r="Y779" s="165">
        <f t="shared" si="834"/>
        <v>0</v>
      </c>
      <c r="Z779" s="165">
        <f t="shared" si="834"/>
        <v>0</v>
      </c>
      <c r="AA779" s="165">
        <f t="shared" si="834"/>
        <v>0</v>
      </c>
      <c r="AB779" s="165">
        <f t="shared" si="834"/>
        <v>0</v>
      </c>
      <c r="AC779" s="165">
        <f t="shared" si="834"/>
        <v>0</v>
      </c>
      <c r="AD779" s="165">
        <f t="shared" si="834"/>
        <v>0</v>
      </c>
      <c r="AE779" s="165">
        <f t="shared" si="834"/>
        <v>0</v>
      </c>
      <c r="AF779" s="165">
        <f t="shared" si="834"/>
        <v>0</v>
      </c>
      <c r="AG779" s="165">
        <f t="shared" si="834"/>
        <v>0</v>
      </c>
      <c r="AH779" s="165">
        <f t="shared" si="834"/>
        <v>0</v>
      </c>
      <c r="AI779" s="165">
        <f t="shared" si="834"/>
        <v>0</v>
      </c>
      <c r="AJ779" s="165">
        <f t="shared" si="834"/>
        <v>0</v>
      </c>
      <c r="AK779" s="165">
        <f t="shared" si="834"/>
        <v>0</v>
      </c>
      <c r="AL779" s="165">
        <f t="shared" si="834"/>
        <v>0</v>
      </c>
      <c r="AM779" s="165">
        <f t="shared" si="834"/>
        <v>0</v>
      </c>
      <c r="AN779" s="165">
        <f t="shared" si="834"/>
        <v>0</v>
      </c>
      <c r="AO779" s="165">
        <f t="shared" si="834"/>
        <v>0</v>
      </c>
      <c r="AP779" s="165">
        <f t="shared" si="834"/>
        <v>0</v>
      </c>
      <c r="AQ779" s="165">
        <f t="shared" si="834"/>
        <v>0</v>
      </c>
      <c r="AR779" s="165">
        <f t="shared" si="834"/>
        <v>0</v>
      </c>
      <c r="AS779" s="165">
        <f t="shared" si="834"/>
        <v>0</v>
      </c>
      <c r="AT779" s="165">
        <f t="shared" si="834"/>
        <v>0</v>
      </c>
      <c r="AU779" s="165">
        <f t="shared" si="834"/>
        <v>0</v>
      </c>
      <c r="AV779" s="165">
        <f t="shared" si="834"/>
        <v>0</v>
      </c>
      <c r="AW779" s="165">
        <f t="shared" si="834"/>
        <v>0</v>
      </c>
      <c r="AX779" s="165">
        <f t="shared" si="834"/>
        <v>0</v>
      </c>
      <c r="AY779" s="165">
        <f t="shared" si="834"/>
        <v>0</v>
      </c>
      <c r="AZ779" s="165">
        <f t="shared" si="834"/>
        <v>0</v>
      </c>
      <c r="BA779" s="165">
        <f t="shared" si="834"/>
        <v>0</v>
      </c>
      <c r="BB779" s="165"/>
      <c r="BC779" s="300"/>
    </row>
    <row r="780" spans="1:55" ht="15.75" customHeight="1">
      <c r="A780" s="374" t="s">
        <v>352</v>
      </c>
      <c r="B780" s="374"/>
      <c r="C780" s="374"/>
      <c r="D780" s="374"/>
      <c r="E780" s="374"/>
      <c r="F780" s="374"/>
      <c r="G780" s="374"/>
      <c r="H780" s="374"/>
      <c r="I780" s="374"/>
      <c r="J780" s="374"/>
      <c r="K780" s="374"/>
      <c r="L780" s="374"/>
      <c r="M780" s="374"/>
      <c r="N780" s="374"/>
      <c r="O780" s="374"/>
      <c r="P780" s="374"/>
      <c r="Q780" s="374"/>
      <c r="R780" s="374"/>
      <c r="S780" s="374"/>
      <c r="T780" s="374"/>
      <c r="U780" s="374"/>
      <c r="V780" s="374"/>
      <c r="W780" s="374"/>
      <c r="X780" s="374"/>
      <c r="Y780" s="374"/>
      <c r="Z780" s="374"/>
      <c r="AA780" s="374"/>
      <c r="AB780" s="374"/>
      <c r="AC780" s="374"/>
      <c r="AD780" s="374"/>
      <c r="AE780" s="374"/>
      <c r="AF780" s="374"/>
      <c r="AG780" s="374"/>
      <c r="AH780" s="374"/>
      <c r="AI780" s="374"/>
      <c r="AJ780" s="374"/>
      <c r="AK780" s="374"/>
      <c r="AL780" s="374"/>
      <c r="AM780" s="374"/>
      <c r="AN780" s="374"/>
      <c r="AO780" s="374"/>
      <c r="AP780" s="374"/>
      <c r="AQ780" s="374"/>
      <c r="AR780" s="374"/>
      <c r="AS780" s="374"/>
      <c r="AT780" s="374"/>
      <c r="AU780" s="374"/>
      <c r="AV780" s="374"/>
      <c r="AW780" s="374"/>
      <c r="AX780" s="374"/>
      <c r="AY780" s="374"/>
      <c r="AZ780" s="374"/>
      <c r="BA780" s="374"/>
      <c r="BB780" s="374"/>
      <c r="BC780" s="374"/>
    </row>
    <row r="781" spans="1:55" ht="15.75" customHeight="1">
      <c r="A781" s="374" t="s">
        <v>353</v>
      </c>
      <c r="B781" s="374"/>
      <c r="C781" s="374"/>
      <c r="D781" s="374"/>
      <c r="E781" s="374"/>
      <c r="F781" s="374"/>
      <c r="G781" s="374"/>
      <c r="H781" s="374"/>
      <c r="I781" s="374"/>
      <c r="J781" s="374"/>
      <c r="K781" s="374"/>
      <c r="L781" s="374"/>
      <c r="M781" s="374"/>
      <c r="N781" s="374"/>
      <c r="O781" s="374"/>
      <c r="P781" s="374"/>
      <c r="Q781" s="374"/>
      <c r="R781" s="374"/>
      <c r="S781" s="374"/>
      <c r="T781" s="374"/>
      <c r="U781" s="374"/>
      <c r="V781" s="374"/>
      <c r="W781" s="374"/>
      <c r="X781" s="374"/>
      <c r="Y781" s="374"/>
      <c r="Z781" s="374"/>
      <c r="AA781" s="374"/>
      <c r="AB781" s="374"/>
      <c r="AC781" s="374"/>
      <c r="AD781" s="374"/>
      <c r="AE781" s="374"/>
      <c r="AF781" s="374"/>
      <c r="AG781" s="374"/>
      <c r="AH781" s="374"/>
      <c r="AI781" s="374"/>
      <c r="AJ781" s="374"/>
      <c r="AK781" s="374"/>
      <c r="AL781" s="374"/>
      <c r="AM781" s="374"/>
      <c r="AN781" s="374"/>
      <c r="AO781" s="374"/>
      <c r="AP781" s="374"/>
      <c r="AQ781" s="374"/>
      <c r="AR781" s="374"/>
      <c r="AS781" s="374"/>
      <c r="AT781" s="374"/>
      <c r="AU781" s="374"/>
      <c r="AV781" s="374"/>
      <c r="AW781" s="374"/>
      <c r="AX781" s="374"/>
      <c r="AY781" s="374"/>
      <c r="AZ781" s="374"/>
      <c r="BA781" s="374"/>
      <c r="BB781" s="374"/>
      <c r="BC781" s="374"/>
    </row>
    <row r="782" spans="1:55" ht="14.4">
      <c r="A782" s="376" t="s">
        <v>320</v>
      </c>
      <c r="B782" s="377"/>
      <c r="C782" s="377"/>
      <c r="D782" s="377"/>
      <c r="E782" s="377"/>
      <c r="F782" s="377"/>
      <c r="G782" s="377"/>
      <c r="H782" s="377"/>
      <c r="I782" s="377"/>
      <c r="J782" s="377"/>
      <c r="K782" s="377"/>
      <c r="L782" s="377"/>
      <c r="M782" s="377"/>
      <c r="N782" s="377"/>
      <c r="O782" s="377"/>
      <c r="P782" s="377"/>
      <c r="Q782" s="377"/>
      <c r="R782" s="377"/>
      <c r="S782" s="377"/>
      <c r="T782" s="377"/>
      <c r="U782" s="377"/>
      <c r="V782" s="377"/>
      <c r="W782" s="377"/>
      <c r="X782" s="377"/>
      <c r="Y782" s="377"/>
      <c r="Z782" s="377"/>
      <c r="AA782" s="377"/>
      <c r="AB782" s="377"/>
      <c r="AC782" s="377"/>
      <c r="AD782" s="377"/>
      <c r="AE782" s="377"/>
      <c r="AF782" s="377"/>
      <c r="AG782" s="377"/>
      <c r="AH782" s="377"/>
      <c r="AI782" s="377"/>
      <c r="AJ782" s="377"/>
      <c r="AK782" s="377"/>
      <c r="AL782" s="377"/>
      <c r="AM782" s="377"/>
      <c r="AN782" s="377"/>
      <c r="AO782" s="377"/>
      <c r="AP782" s="377"/>
      <c r="AQ782" s="377"/>
      <c r="AR782" s="377"/>
      <c r="AS782" s="377"/>
      <c r="AT782" s="377"/>
      <c r="AU782" s="377"/>
      <c r="AV782" s="377"/>
      <c r="AW782" s="377"/>
      <c r="AX782" s="377"/>
      <c r="AY782" s="377"/>
      <c r="AZ782" s="377"/>
      <c r="BA782" s="377"/>
      <c r="BB782" s="377"/>
      <c r="BC782" s="377"/>
    </row>
    <row r="783" spans="1:55" ht="22.5" customHeight="1">
      <c r="A783" s="288" t="s">
        <v>94</v>
      </c>
      <c r="B783" s="287" t="s">
        <v>354</v>
      </c>
      <c r="C783" s="287" t="s">
        <v>298</v>
      </c>
      <c r="D783" s="150" t="s">
        <v>41</v>
      </c>
      <c r="E783" s="143">
        <f t="shared" ref="E783:E785" si="835">H783+K783+N783+Q783+T783+W783+Z783+AE783+AJ783+AO783+AT783+AY783</f>
        <v>925.58899999999983</v>
      </c>
      <c r="F783" s="143">
        <f t="shared" ref="F783:F789" si="836">I783+L783+O783+R783+U783+X783+AA783+AF783+AK783+AP783+AU783+AZ783</f>
        <v>894.51131999999984</v>
      </c>
      <c r="G783" s="147">
        <f>SUM(F783/E783)</f>
        <v>0.96642388792433787</v>
      </c>
      <c r="H783" s="143">
        <f>H784+H785+H786+H788+H789</f>
        <v>0</v>
      </c>
      <c r="I783" s="143">
        <f t="shared" ref="I783" si="837">I784+I785+I786+I788+I789</f>
        <v>0</v>
      </c>
      <c r="J783" s="143"/>
      <c r="K783" s="143">
        <f t="shared" ref="K783:L783" si="838">K784+K785+K786+K788+K789</f>
        <v>0</v>
      </c>
      <c r="L783" s="143">
        <f t="shared" si="838"/>
        <v>0</v>
      </c>
      <c r="M783" s="143"/>
      <c r="N783" s="143">
        <f t="shared" ref="N783:O783" si="839">N784+N785+N786+N788+N789</f>
        <v>0</v>
      </c>
      <c r="O783" s="143">
        <f t="shared" si="839"/>
        <v>0</v>
      </c>
      <c r="P783" s="143"/>
      <c r="Q783" s="143">
        <f t="shared" ref="Q783:R783" si="840">Q784+Q785+Q786+Q788+Q789</f>
        <v>0</v>
      </c>
      <c r="R783" s="143">
        <f t="shared" si="840"/>
        <v>0</v>
      </c>
      <c r="S783" s="143"/>
      <c r="T783" s="143">
        <f t="shared" ref="T783:U783" si="841">T784+T785+T786+T788+T789</f>
        <v>0</v>
      </c>
      <c r="U783" s="143">
        <f t="shared" si="841"/>
        <v>0</v>
      </c>
      <c r="V783" s="143"/>
      <c r="W783" s="143">
        <f t="shared" ref="W783:X783" si="842">W784+W785+W786+W788+W789</f>
        <v>0</v>
      </c>
      <c r="X783" s="143">
        <f t="shared" si="842"/>
        <v>0</v>
      </c>
      <c r="Y783" s="143"/>
      <c r="Z783" s="143">
        <f t="shared" ref="Z783:AC783" si="843">Z784+Z785+Z786+Z788+Z789</f>
        <v>0</v>
      </c>
      <c r="AA783" s="143">
        <f t="shared" si="843"/>
        <v>0</v>
      </c>
      <c r="AB783" s="143">
        <f t="shared" si="843"/>
        <v>0</v>
      </c>
      <c r="AC783" s="143">
        <f t="shared" si="843"/>
        <v>0</v>
      </c>
      <c r="AD783" s="143"/>
      <c r="AE783" s="143">
        <f t="shared" ref="AE783:AH783" si="844">AE784+AE785+AE786+AE788+AE789</f>
        <v>569.85637999999994</v>
      </c>
      <c r="AF783" s="143">
        <f t="shared" si="844"/>
        <v>569.85637999999994</v>
      </c>
      <c r="AG783" s="143">
        <f t="shared" si="844"/>
        <v>0</v>
      </c>
      <c r="AH783" s="143">
        <f t="shared" si="844"/>
        <v>0</v>
      </c>
      <c r="AI783" s="143"/>
      <c r="AJ783" s="143">
        <f t="shared" ref="AJ783:AM783" si="845">AJ784+AJ785+AJ786+AJ788+AJ789</f>
        <v>201.81093999999999</v>
      </c>
      <c r="AK783" s="143">
        <f t="shared" si="845"/>
        <v>201.81093999999999</v>
      </c>
      <c r="AL783" s="143">
        <f t="shared" si="845"/>
        <v>0</v>
      </c>
      <c r="AM783" s="143">
        <f t="shared" si="845"/>
        <v>0</v>
      </c>
      <c r="AN783" s="143"/>
      <c r="AO783" s="143">
        <f t="shared" ref="AO783:AR783" si="846">AO784+AO785+AO786+AO788+AO789</f>
        <v>122.84399999999999</v>
      </c>
      <c r="AP783" s="143">
        <f t="shared" si="846"/>
        <v>122.84399999999999</v>
      </c>
      <c r="AQ783" s="143">
        <f t="shared" si="846"/>
        <v>0</v>
      </c>
      <c r="AR783" s="143">
        <f t="shared" si="846"/>
        <v>0</v>
      </c>
      <c r="AS783" s="143"/>
      <c r="AT783" s="143">
        <f t="shared" ref="AT783:AW783" si="847">AT784+AT785+AT786+AT788+AT789</f>
        <v>0</v>
      </c>
      <c r="AU783" s="143">
        <f t="shared" si="847"/>
        <v>0</v>
      </c>
      <c r="AV783" s="143">
        <f t="shared" si="847"/>
        <v>0</v>
      </c>
      <c r="AW783" s="143">
        <f t="shared" si="847"/>
        <v>0</v>
      </c>
      <c r="AX783" s="143"/>
      <c r="AY783" s="143">
        <f t="shared" ref="AY783:AZ783" si="848">AY784+AY785+AY786+AY788+AY789</f>
        <v>31.077680000000001</v>
      </c>
      <c r="AZ783" s="143">
        <f t="shared" si="848"/>
        <v>0</v>
      </c>
      <c r="BA783" s="147"/>
      <c r="BB783" s="289" t="s">
        <v>426</v>
      </c>
      <c r="BC783" s="174"/>
    </row>
    <row r="784" spans="1:55" ht="32.25" customHeight="1">
      <c r="A784" s="288"/>
      <c r="B784" s="287"/>
      <c r="C784" s="287"/>
      <c r="D784" s="148" t="s">
        <v>37</v>
      </c>
      <c r="E784" s="143">
        <f t="shared" si="835"/>
        <v>0</v>
      </c>
      <c r="F784" s="143">
        <f t="shared" si="836"/>
        <v>0</v>
      </c>
      <c r="G784" s="147"/>
      <c r="H784" s="143">
        <f>H791+H798+H805+H812+H819</f>
        <v>0</v>
      </c>
      <c r="I784" s="143">
        <f t="shared" ref="I784:BA784" si="849">I791+I798+I805+I812+I819</f>
        <v>0</v>
      </c>
      <c r="J784" s="143">
        <f t="shared" si="849"/>
        <v>0</v>
      </c>
      <c r="K784" s="143">
        <f t="shared" si="849"/>
        <v>0</v>
      </c>
      <c r="L784" s="143">
        <f t="shared" si="849"/>
        <v>0</v>
      </c>
      <c r="M784" s="143">
        <f t="shared" si="849"/>
        <v>0</v>
      </c>
      <c r="N784" s="143">
        <f t="shared" si="849"/>
        <v>0</v>
      </c>
      <c r="O784" s="143">
        <f t="shared" si="849"/>
        <v>0</v>
      </c>
      <c r="P784" s="143">
        <f t="shared" si="849"/>
        <v>0</v>
      </c>
      <c r="Q784" s="143">
        <f t="shared" si="849"/>
        <v>0</v>
      </c>
      <c r="R784" s="143">
        <f t="shared" si="849"/>
        <v>0</v>
      </c>
      <c r="S784" s="143">
        <f t="shared" si="849"/>
        <v>0</v>
      </c>
      <c r="T784" s="143">
        <f t="shared" si="849"/>
        <v>0</v>
      </c>
      <c r="U784" s="143">
        <f t="shared" si="849"/>
        <v>0</v>
      </c>
      <c r="V784" s="143">
        <f t="shared" si="849"/>
        <v>0</v>
      </c>
      <c r="W784" s="143">
        <f t="shared" si="849"/>
        <v>0</v>
      </c>
      <c r="X784" s="143">
        <f t="shared" si="849"/>
        <v>0</v>
      </c>
      <c r="Y784" s="143">
        <f t="shared" si="849"/>
        <v>0</v>
      </c>
      <c r="Z784" s="143">
        <f t="shared" si="849"/>
        <v>0</v>
      </c>
      <c r="AA784" s="143">
        <f t="shared" si="849"/>
        <v>0</v>
      </c>
      <c r="AB784" s="143">
        <f t="shared" si="849"/>
        <v>0</v>
      </c>
      <c r="AC784" s="143">
        <f t="shared" si="849"/>
        <v>0</v>
      </c>
      <c r="AD784" s="143">
        <f t="shared" si="849"/>
        <v>0</v>
      </c>
      <c r="AE784" s="143">
        <f t="shared" si="849"/>
        <v>0</v>
      </c>
      <c r="AF784" s="143">
        <f t="shared" si="849"/>
        <v>0</v>
      </c>
      <c r="AG784" s="143">
        <f t="shared" si="849"/>
        <v>0</v>
      </c>
      <c r="AH784" s="143">
        <f t="shared" si="849"/>
        <v>0</v>
      </c>
      <c r="AI784" s="143">
        <f t="shared" si="849"/>
        <v>0</v>
      </c>
      <c r="AJ784" s="143">
        <f t="shared" si="849"/>
        <v>0</v>
      </c>
      <c r="AK784" s="143">
        <f t="shared" si="849"/>
        <v>0</v>
      </c>
      <c r="AL784" s="143">
        <f t="shared" si="849"/>
        <v>0</v>
      </c>
      <c r="AM784" s="143">
        <f t="shared" si="849"/>
        <v>0</v>
      </c>
      <c r="AN784" s="143">
        <f t="shared" si="849"/>
        <v>0</v>
      </c>
      <c r="AO784" s="143">
        <f t="shared" si="849"/>
        <v>0</v>
      </c>
      <c r="AP784" s="143">
        <f t="shared" si="849"/>
        <v>0</v>
      </c>
      <c r="AQ784" s="143">
        <f t="shared" si="849"/>
        <v>0</v>
      </c>
      <c r="AR784" s="143">
        <f t="shared" si="849"/>
        <v>0</v>
      </c>
      <c r="AS784" s="143">
        <f t="shared" si="849"/>
        <v>0</v>
      </c>
      <c r="AT784" s="143">
        <f t="shared" si="849"/>
        <v>0</v>
      </c>
      <c r="AU784" s="143">
        <f t="shared" si="849"/>
        <v>0</v>
      </c>
      <c r="AV784" s="143">
        <f t="shared" si="849"/>
        <v>0</v>
      </c>
      <c r="AW784" s="143">
        <f t="shared" si="849"/>
        <v>0</v>
      </c>
      <c r="AX784" s="143">
        <f t="shared" si="849"/>
        <v>0</v>
      </c>
      <c r="AY784" s="143">
        <f t="shared" si="849"/>
        <v>0</v>
      </c>
      <c r="AZ784" s="143">
        <f t="shared" si="849"/>
        <v>0</v>
      </c>
      <c r="BA784" s="143">
        <f t="shared" si="849"/>
        <v>0</v>
      </c>
      <c r="BB784" s="290"/>
      <c r="BC784" s="174"/>
    </row>
    <row r="785" spans="1:55" ht="50.25" customHeight="1">
      <c r="A785" s="288"/>
      <c r="B785" s="287"/>
      <c r="C785" s="287"/>
      <c r="D785" s="172" t="s">
        <v>2</v>
      </c>
      <c r="E785" s="143">
        <f t="shared" si="835"/>
        <v>0</v>
      </c>
      <c r="F785" s="143">
        <f t="shared" si="836"/>
        <v>0</v>
      </c>
      <c r="G785" s="147"/>
      <c r="H785" s="143">
        <f t="shared" ref="H785:BA785" si="850">H792+H799+H806+H813+H820</f>
        <v>0</v>
      </c>
      <c r="I785" s="143">
        <f t="shared" si="850"/>
        <v>0</v>
      </c>
      <c r="J785" s="143">
        <f t="shared" si="850"/>
        <v>0</v>
      </c>
      <c r="K785" s="143">
        <f t="shared" si="850"/>
        <v>0</v>
      </c>
      <c r="L785" s="143">
        <f t="shared" si="850"/>
        <v>0</v>
      </c>
      <c r="M785" s="143">
        <f t="shared" si="850"/>
        <v>0</v>
      </c>
      <c r="N785" s="143">
        <f t="shared" si="850"/>
        <v>0</v>
      </c>
      <c r="O785" s="143">
        <f t="shared" si="850"/>
        <v>0</v>
      </c>
      <c r="P785" s="143">
        <f t="shared" si="850"/>
        <v>0</v>
      </c>
      <c r="Q785" s="143">
        <f t="shared" si="850"/>
        <v>0</v>
      </c>
      <c r="R785" s="143">
        <f t="shared" si="850"/>
        <v>0</v>
      </c>
      <c r="S785" s="143">
        <f t="shared" si="850"/>
        <v>0</v>
      </c>
      <c r="T785" s="143">
        <f t="shared" si="850"/>
        <v>0</v>
      </c>
      <c r="U785" s="143">
        <f t="shared" si="850"/>
        <v>0</v>
      </c>
      <c r="V785" s="143">
        <f t="shared" si="850"/>
        <v>0</v>
      </c>
      <c r="W785" s="143">
        <f t="shared" si="850"/>
        <v>0</v>
      </c>
      <c r="X785" s="143">
        <f t="shared" si="850"/>
        <v>0</v>
      </c>
      <c r="Y785" s="143">
        <f t="shared" si="850"/>
        <v>0</v>
      </c>
      <c r="Z785" s="143">
        <f t="shared" si="850"/>
        <v>0</v>
      </c>
      <c r="AA785" s="143">
        <f t="shared" si="850"/>
        <v>0</v>
      </c>
      <c r="AB785" s="143">
        <f t="shared" si="850"/>
        <v>0</v>
      </c>
      <c r="AC785" s="143">
        <f t="shared" si="850"/>
        <v>0</v>
      </c>
      <c r="AD785" s="143">
        <f t="shared" si="850"/>
        <v>0</v>
      </c>
      <c r="AE785" s="143">
        <f t="shared" si="850"/>
        <v>0</v>
      </c>
      <c r="AF785" s="143">
        <f t="shared" si="850"/>
        <v>0</v>
      </c>
      <c r="AG785" s="143">
        <f t="shared" si="850"/>
        <v>0</v>
      </c>
      <c r="AH785" s="143">
        <f t="shared" si="850"/>
        <v>0</v>
      </c>
      <c r="AI785" s="143">
        <f t="shared" si="850"/>
        <v>0</v>
      </c>
      <c r="AJ785" s="143">
        <f t="shared" si="850"/>
        <v>0</v>
      </c>
      <c r="AK785" s="143">
        <f t="shared" si="850"/>
        <v>0</v>
      </c>
      <c r="AL785" s="143">
        <f t="shared" si="850"/>
        <v>0</v>
      </c>
      <c r="AM785" s="143">
        <f t="shared" si="850"/>
        <v>0</v>
      </c>
      <c r="AN785" s="143">
        <f t="shared" si="850"/>
        <v>0</v>
      </c>
      <c r="AO785" s="143">
        <f t="shared" si="850"/>
        <v>0</v>
      </c>
      <c r="AP785" s="143">
        <f t="shared" si="850"/>
        <v>0</v>
      </c>
      <c r="AQ785" s="143">
        <f t="shared" si="850"/>
        <v>0</v>
      </c>
      <c r="AR785" s="143">
        <f t="shared" si="850"/>
        <v>0</v>
      </c>
      <c r="AS785" s="143">
        <f t="shared" si="850"/>
        <v>0</v>
      </c>
      <c r="AT785" s="143">
        <f t="shared" si="850"/>
        <v>0</v>
      </c>
      <c r="AU785" s="143">
        <f t="shared" si="850"/>
        <v>0</v>
      </c>
      <c r="AV785" s="143">
        <f t="shared" si="850"/>
        <v>0</v>
      </c>
      <c r="AW785" s="143">
        <f t="shared" si="850"/>
        <v>0</v>
      </c>
      <c r="AX785" s="143">
        <f t="shared" si="850"/>
        <v>0</v>
      </c>
      <c r="AY785" s="143">
        <f t="shared" si="850"/>
        <v>0</v>
      </c>
      <c r="AZ785" s="143">
        <f t="shared" si="850"/>
        <v>0</v>
      </c>
      <c r="BA785" s="143">
        <f t="shared" si="850"/>
        <v>0</v>
      </c>
      <c r="BB785" s="290"/>
      <c r="BC785" s="174"/>
    </row>
    <row r="786" spans="1:55" ht="22.5" customHeight="1">
      <c r="A786" s="288"/>
      <c r="B786" s="287"/>
      <c r="C786" s="287"/>
      <c r="D786" s="224" t="s">
        <v>268</v>
      </c>
      <c r="E786" s="143">
        <f>H786+K786+N786+Q786+T786+W786+Z786+AE786+AJ786+AO786+AT786+AY786</f>
        <v>925.58899999999983</v>
      </c>
      <c r="F786" s="143">
        <f t="shared" si="836"/>
        <v>894.51131999999984</v>
      </c>
      <c r="G786" s="147">
        <f t="shared" ref="G784:G828" si="851">SUM(F786/E786)</f>
        <v>0.96642388792433787</v>
      </c>
      <c r="H786" s="143">
        <f t="shared" ref="H786:BA786" si="852">H793+H800+H807+H814+H821</f>
        <v>0</v>
      </c>
      <c r="I786" s="143">
        <f t="shared" si="852"/>
        <v>0</v>
      </c>
      <c r="J786" s="143">
        <f t="shared" si="852"/>
        <v>0</v>
      </c>
      <c r="K786" s="143">
        <f t="shared" si="852"/>
        <v>0</v>
      </c>
      <c r="L786" s="143">
        <f t="shared" si="852"/>
        <v>0</v>
      </c>
      <c r="M786" s="143">
        <f t="shared" si="852"/>
        <v>0</v>
      </c>
      <c r="N786" s="143">
        <f t="shared" si="852"/>
        <v>0</v>
      </c>
      <c r="O786" s="143">
        <f t="shared" si="852"/>
        <v>0</v>
      </c>
      <c r="P786" s="143">
        <f t="shared" si="852"/>
        <v>0</v>
      </c>
      <c r="Q786" s="143">
        <f t="shared" si="852"/>
        <v>0</v>
      </c>
      <c r="R786" s="143">
        <f t="shared" si="852"/>
        <v>0</v>
      </c>
      <c r="S786" s="143">
        <f t="shared" si="852"/>
        <v>0</v>
      </c>
      <c r="T786" s="143">
        <f t="shared" si="852"/>
        <v>0</v>
      </c>
      <c r="U786" s="143">
        <f t="shared" si="852"/>
        <v>0</v>
      </c>
      <c r="V786" s="143">
        <f t="shared" si="852"/>
        <v>0</v>
      </c>
      <c r="W786" s="143">
        <f t="shared" si="852"/>
        <v>0</v>
      </c>
      <c r="X786" s="143">
        <f t="shared" si="852"/>
        <v>0</v>
      </c>
      <c r="Y786" s="143">
        <f t="shared" si="852"/>
        <v>0</v>
      </c>
      <c r="Z786" s="143">
        <f t="shared" si="852"/>
        <v>0</v>
      </c>
      <c r="AA786" s="143">
        <f t="shared" si="852"/>
        <v>0</v>
      </c>
      <c r="AB786" s="143">
        <f t="shared" si="852"/>
        <v>0</v>
      </c>
      <c r="AC786" s="143">
        <f t="shared" si="852"/>
        <v>0</v>
      </c>
      <c r="AD786" s="143">
        <f t="shared" si="852"/>
        <v>0</v>
      </c>
      <c r="AE786" s="143">
        <f t="shared" si="852"/>
        <v>569.85637999999994</v>
      </c>
      <c r="AF786" s="143">
        <f t="shared" si="852"/>
        <v>569.85637999999994</v>
      </c>
      <c r="AG786" s="143">
        <f t="shared" si="852"/>
        <v>0</v>
      </c>
      <c r="AH786" s="143">
        <f t="shared" si="852"/>
        <v>0</v>
      </c>
      <c r="AI786" s="143">
        <f t="shared" si="852"/>
        <v>0</v>
      </c>
      <c r="AJ786" s="143">
        <f t="shared" si="852"/>
        <v>201.81093999999999</v>
      </c>
      <c r="AK786" s="143">
        <f t="shared" si="852"/>
        <v>201.81093999999999</v>
      </c>
      <c r="AL786" s="143">
        <f t="shared" si="852"/>
        <v>0</v>
      </c>
      <c r="AM786" s="143">
        <f t="shared" si="852"/>
        <v>0</v>
      </c>
      <c r="AN786" s="143">
        <f t="shared" si="852"/>
        <v>0</v>
      </c>
      <c r="AO786" s="143">
        <f t="shared" si="852"/>
        <v>122.84399999999999</v>
      </c>
      <c r="AP786" s="143">
        <f t="shared" si="852"/>
        <v>122.84399999999999</v>
      </c>
      <c r="AQ786" s="143">
        <f t="shared" si="852"/>
        <v>0</v>
      </c>
      <c r="AR786" s="143">
        <f t="shared" si="852"/>
        <v>0</v>
      </c>
      <c r="AS786" s="143">
        <f t="shared" si="852"/>
        <v>0</v>
      </c>
      <c r="AT786" s="143">
        <f t="shared" si="852"/>
        <v>0</v>
      </c>
      <c r="AU786" s="143">
        <f t="shared" si="852"/>
        <v>0</v>
      </c>
      <c r="AV786" s="143">
        <f t="shared" si="852"/>
        <v>0</v>
      </c>
      <c r="AW786" s="143">
        <f t="shared" si="852"/>
        <v>0</v>
      </c>
      <c r="AX786" s="143">
        <f t="shared" si="852"/>
        <v>0</v>
      </c>
      <c r="AY786" s="143">
        <f t="shared" si="852"/>
        <v>31.077680000000001</v>
      </c>
      <c r="AZ786" s="143">
        <f t="shared" si="852"/>
        <v>0</v>
      </c>
      <c r="BA786" s="143">
        <f t="shared" si="852"/>
        <v>0</v>
      </c>
      <c r="BB786" s="290"/>
      <c r="BC786" s="174"/>
    </row>
    <row r="787" spans="1:55" ht="82.5" customHeight="1">
      <c r="A787" s="288"/>
      <c r="B787" s="287"/>
      <c r="C787" s="287"/>
      <c r="D787" s="224" t="s">
        <v>274</v>
      </c>
      <c r="E787" s="143">
        <f t="shared" ref="E787:E827" si="853">H787+K787+N787+Q787+T787+W787+Z787+AE787+AJ787+AO787+AT787+AY787</f>
        <v>0</v>
      </c>
      <c r="F787" s="143">
        <f t="shared" si="836"/>
        <v>0</v>
      </c>
      <c r="G787" s="147"/>
      <c r="H787" s="143">
        <f t="shared" ref="H787:BA787" si="854">H794+H801+H808+H815+H822</f>
        <v>0</v>
      </c>
      <c r="I787" s="143">
        <f t="shared" si="854"/>
        <v>0</v>
      </c>
      <c r="J787" s="143">
        <f t="shared" si="854"/>
        <v>0</v>
      </c>
      <c r="K787" s="143">
        <f t="shared" si="854"/>
        <v>0</v>
      </c>
      <c r="L787" s="143">
        <f t="shared" si="854"/>
        <v>0</v>
      </c>
      <c r="M787" s="143">
        <f t="shared" si="854"/>
        <v>0</v>
      </c>
      <c r="N787" s="143">
        <f t="shared" si="854"/>
        <v>0</v>
      </c>
      <c r="O787" s="143">
        <f t="shared" si="854"/>
        <v>0</v>
      </c>
      <c r="P787" s="143">
        <f t="shared" si="854"/>
        <v>0</v>
      </c>
      <c r="Q787" s="143">
        <f t="shared" si="854"/>
        <v>0</v>
      </c>
      <c r="R787" s="143">
        <f t="shared" si="854"/>
        <v>0</v>
      </c>
      <c r="S787" s="143">
        <f t="shared" si="854"/>
        <v>0</v>
      </c>
      <c r="T787" s="143">
        <f t="shared" si="854"/>
        <v>0</v>
      </c>
      <c r="U787" s="143">
        <f t="shared" si="854"/>
        <v>0</v>
      </c>
      <c r="V787" s="143">
        <f t="shared" si="854"/>
        <v>0</v>
      </c>
      <c r="W787" s="143">
        <f t="shared" si="854"/>
        <v>0</v>
      </c>
      <c r="X787" s="143">
        <f t="shared" si="854"/>
        <v>0</v>
      </c>
      <c r="Y787" s="143">
        <f t="shared" si="854"/>
        <v>0</v>
      </c>
      <c r="Z787" s="143">
        <f t="shared" si="854"/>
        <v>0</v>
      </c>
      <c r="AA787" s="143">
        <f t="shared" si="854"/>
        <v>0</v>
      </c>
      <c r="AB787" s="143">
        <f t="shared" si="854"/>
        <v>0</v>
      </c>
      <c r="AC787" s="143">
        <f t="shared" si="854"/>
        <v>0</v>
      </c>
      <c r="AD787" s="143">
        <f t="shared" si="854"/>
        <v>0</v>
      </c>
      <c r="AE787" s="143">
        <f t="shared" si="854"/>
        <v>0</v>
      </c>
      <c r="AF787" s="143">
        <f t="shared" si="854"/>
        <v>0</v>
      </c>
      <c r="AG787" s="143">
        <f t="shared" si="854"/>
        <v>0</v>
      </c>
      <c r="AH787" s="143">
        <f t="shared" si="854"/>
        <v>0</v>
      </c>
      <c r="AI787" s="143">
        <f t="shared" si="854"/>
        <v>0</v>
      </c>
      <c r="AJ787" s="143">
        <f t="shared" si="854"/>
        <v>0</v>
      </c>
      <c r="AK787" s="143">
        <f t="shared" si="854"/>
        <v>0</v>
      </c>
      <c r="AL787" s="143">
        <f t="shared" si="854"/>
        <v>0</v>
      </c>
      <c r="AM787" s="143">
        <f t="shared" si="854"/>
        <v>0</v>
      </c>
      <c r="AN787" s="143">
        <f t="shared" si="854"/>
        <v>0</v>
      </c>
      <c r="AO787" s="143">
        <f t="shared" si="854"/>
        <v>0</v>
      </c>
      <c r="AP787" s="143">
        <f t="shared" si="854"/>
        <v>0</v>
      </c>
      <c r="AQ787" s="143">
        <f t="shared" si="854"/>
        <v>0</v>
      </c>
      <c r="AR787" s="143">
        <f t="shared" si="854"/>
        <v>0</v>
      </c>
      <c r="AS787" s="143">
        <f t="shared" si="854"/>
        <v>0</v>
      </c>
      <c r="AT787" s="143">
        <f t="shared" si="854"/>
        <v>0</v>
      </c>
      <c r="AU787" s="143">
        <f t="shared" si="854"/>
        <v>0</v>
      </c>
      <c r="AV787" s="143">
        <f t="shared" si="854"/>
        <v>0</v>
      </c>
      <c r="AW787" s="143">
        <f t="shared" si="854"/>
        <v>0</v>
      </c>
      <c r="AX787" s="143">
        <f t="shared" si="854"/>
        <v>0</v>
      </c>
      <c r="AY787" s="143">
        <f t="shared" si="854"/>
        <v>0</v>
      </c>
      <c r="AZ787" s="143">
        <f t="shared" si="854"/>
        <v>0</v>
      </c>
      <c r="BA787" s="143">
        <f t="shared" si="854"/>
        <v>0</v>
      </c>
      <c r="BB787" s="290"/>
      <c r="BC787" s="174"/>
    </row>
    <row r="788" spans="1:55" ht="22.5" customHeight="1">
      <c r="A788" s="288"/>
      <c r="B788" s="287"/>
      <c r="C788" s="287"/>
      <c r="D788" s="224" t="s">
        <v>269</v>
      </c>
      <c r="E788" s="143">
        <f t="shared" si="853"/>
        <v>0</v>
      </c>
      <c r="F788" s="143">
        <f t="shared" si="836"/>
        <v>0</v>
      </c>
      <c r="G788" s="147"/>
      <c r="H788" s="143"/>
      <c r="I788" s="143"/>
      <c r="J788" s="147"/>
      <c r="K788" s="143"/>
      <c r="L788" s="143"/>
      <c r="M788" s="147"/>
      <c r="N788" s="143"/>
      <c r="O788" s="143"/>
      <c r="P788" s="147"/>
      <c r="Q788" s="143"/>
      <c r="R788" s="143"/>
      <c r="S788" s="147"/>
      <c r="T788" s="143"/>
      <c r="U788" s="143"/>
      <c r="V788" s="147"/>
      <c r="W788" s="143"/>
      <c r="X788" s="143"/>
      <c r="Y788" s="147"/>
      <c r="Z788" s="143"/>
      <c r="AA788" s="143"/>
      <c r="AB788" s="147"/>
      <c r="AC788" s="147"/>
      <c r="AD788" s="147"/>
      <c r="AE788" s="143"/>
      <c r="AF788" s="143"/>
      <c r="AG788" s="147"/>
      <c r="AH788" s="147"/>
      <c r="AI788" s="147"/>
      <c r="AJ788" s="143"/>
      <c r="AK788" s="143"/>
      <c r="AL788" s="147"/>
      <c r="AM788" s="147"/>
      <c r="AN788" s="147"/>
      <c r="AO788" s="143"/>
      <c r="AP788" s="143"/>
      <c r="AQ788" s="147"/>
      <c r="AR788" s="147"/>
      <c r="AS788" s="147"/>
      <c r="AT788" s="143"/>
      <c r="AU788" s="143"/>
      <c r="AV788" s="147"/>
      <c r="AW788" s="147"/>
      <c r="AX788" s="147"/>
      <c r="AY788" s="147"/>
      <c r="AZ788" s="147"/>
      <c r="BA788" s="147"/>
      <c r="BB788" s="290"/>
      <c r="BC788" s="174"/>
    </row>
    <row r="789" spans="1:55" ht="31.2">
      <c r="A789" s="288"/>
      <c r="B789" s="287"/>
      <c r="C789" s="287"/>
      <c r="D789" s="228" t="s">
        <v>43</v>
      </c>
      <c r="E789" s="143">
        <f t="shared" si="853"/>
        <v>0</v>
      </c>
      <c r="F789" s="143">
        <f t="shared" si="836"/>
        <v>0</v>
      </c>
      <c r="G789" s="147"/>
      <c r="H789" s="143"/>
      <c r="I789" s="143"/>
      <c r="J789" s="147"/>
      <c r="K789" s="143"/>
      <c r="L789" s="143"/>
      <c r="M789" s="147"/>
      <c r="N789" s="143"/>
      <c r="O789" s="143"/>
      <c r="P789" s="147"/>
      <c r="Q789" s="143"/>
      <c r="R789" s="143"/>
      <c r="S789" s="147"/>
      <c r="T789" s="143"/>
      <c r="U789" s="143"/>
      <c r="V789" s="147"/>
      <c r="W789" s="143"/>
      <c r="X789" s="143"/>
      <c r="Y789" s="147"/>
      <c r="Z789" s="143"/>
      <c r="AA789" s="143"/>
      <c r="AB789" s="147"/>
      <c r="AC789" s="147"/>
      <c r="AD789" s="147"/>
      <c r="AE789" s="143"/>
      <c r="AF789" s="143"/>
      <c r="AG789" s="147"/>
      <c r="AH789" s="147"/>
      <c r="AI789" s="147"/>
      <c r="AJ789" s="143"/>
      <c r="AK789" s="143"/>
      <c r="AL789" s="147"/>
      <c r="AM789" s="147"/>
      <c r="AN789" s="147"/>
      <c r="AO789" s="143"/>
      <c r="AP789" s="143"/>
      <c r="AQ789" s="147"/>
      <c r="AR789" s="147"/>
      <c r="AS789" s="147"/>
      <c r="AT789" s="143"/>
      <c r="AU789" s="143"/>
      <c r="AV789" s="147"/>
      <c r="AW789" s="147"/>
      <c r="AX789" s="147"/>
      <c r="AY789" s="147"/>
      <c r="AZ789" s="147"/>
      <c r="BA789" s="147"/>
      <c r="BB789" s="291"/>
      <c r="BC789" s="174"/>
    </row>
    <row r="790" spans="1:55" ht="22.5" customHeight="1">
      <c r="A790" s="288" t="s">
        <v>489</v>
      </c>
      <c r="B790" s="287" t="s">
        <v>558</v>
      </c>
      <c r="C790" s="287" t="s">
        <v>298</v>
      </c>
      <c r="D790" s="150" t="s">
        <v>41</v>
      </c>
      <c r="E790" s="143">
        <f t="shared" si="853"/>
        <v>663.95999999999992</v>
      </c>
      <c r="F790" s="143">
        <f t="shared" ref="F790:F796" si="855">I790+L790+O790+R790+U790+X790+AA790+AF790+AK790+AP790+AU790+AZ790</f>
        <v>660.64019999999994</v>
      </c>
      <c r="G790" s="147">
        <f t="shared" si="851"/>
        <v>0.995</v>
      </c>
      <c r="H790" s="143">
        <f>H791+H792+H793+H795+H796</f>
        <v>0</v>
      </c>
      <c r="I790" s="143">
        <f t="shared" ref="I790" si="856">I791+I792+I793+I795+I796</f>
        <v>0</v>
      </c>
      <c r="J790" s="143"/>
      <c r="K790" s="143">
        <f t="shared" ref="K790:L790" si="857">K791+K792+K793+K795+K796</f>
        <v>0</v>
      </c>
      <c r="L790" s="143">
        <f t="shared" si="857"/>
        <v>0</v>
      </c>
      <c r="M790" s="143"/>
      <c r="N790" s="143">
        <f t="shared" ref="N790:O790" si="858">N791+N792+N793+N795+N796</f>
        <v>0</v>
      </c>
      <c r="O790" s="143">
        <f t="shared" si="858"/>
        <v>0</v>
      </c>
      <c r="P790" s="143"/>
      <c r="Q790" s="143">
        <f t="shared" ref="Q790:R790" si="859">Q791+Q792+Q793+Q795+Q796</f>
        <v>0</v>
      </c>
      <c r="R790" s="143">
        <f t="shared" si="859"/>
        <v>0</v>
      </c>
      <c r="S790" s="143"/>
      <c r="T790" s="143">
        <f t="shared" ref="T790:U790" si="860">T791+T792+T793+T795+T796</f>
        <v>0</v>
      </c>
      <c r="U790" s="143">
        <f t="shared" si="860"/>
        <v>0</v>
      </c>
      <c r="V790" s="143"/>
      <c r="W790" s="143">
        <f t="shared" ref="W790:X790" si="861">W791+W792+W793+W795+W796</f>
        <v>0</v>
      </c>
      <c r="X790" s="143">
        <f t="shared" si="861"/>
        <v>0</v>
      </c>
      <c r="Y790" s="143"/>
      <c r="Z790" s="143">
        <f t="shared" ref="Z790:AC790" si="862">Z791+Z792+Z793+Z795+Z796</f>
        <v>0</v>
      </c>
      <c r="AA790" s="143">
        <f t="shared" si="862"/>
        <v>0</v>
      </c>
      <c r="AB790" s="143">
        <f t="shared" si="862"/>
        <v>0</v>
      </c>
      <c r="AC790" s="143">
        <f t="shared" si="862"/>
        <v>0</v>
      </c>
      <c r="AD790" s="143"/>
      <c r="AE790" s="143">
        <f t="shared" ref="AE790:AH790" si="863">AE791+AE792+AE793+AE795+AE796</f>
        <v>458.82925999999998</v>
      </c>
      <c r="AF790" s="143">
        <f t="shared" si="863"/>
        <v>458.82925999999998</v>
      </c>
      <c r="AG790" s="143">
        <f t="shared" si="863"/>
        <v>0</v>
      </c>
      <c r="AH790" s="143">
        <f t="shared" si="863"/>
        <v>0</v>
      </c>
      <c r="AI790" s="143"/>
      <c r="AJ790" s="143">
        <f t="shared" ref="AJ790:AM790" si="864">AJ791+AJ792+AJ793+AJ795+AJ796</f>
        <v>201.81093999999999</v>
      </c>
      <c r="AK790" s="143">
        <f t="shared" si="864"/>
        <v>201.81093999999999</v>
      </c>
      <c r="AL790" s="143">
        <f t="shared" si="864"/>
        <v>0</v>
      </c>
      <c r="AM790" s="143">
        <f t="shared" si="864"/>
        <v>0</v>
      </c>
      <c r="AN790" s="143"/>
      <c r="AO790" s="143">
        <f t="shared" ref="AO790:AR790" si="865">AO791+AO792+AO793+AO795+AO796</f>
        <v>0</v>
      </c>
      <c r="AP790" s="143">
        <f t="shared" si="865"/>
        <v>0</v>
      </c>
      <c r="AQ790" s="143">
        <f t="shared" si="865"/>
        <v>0</v>
      </c>
      <c r="AR790" s="143">
        <f t="shared" si="865"/>
        <v>0</v>
      </c>
      <c r="AS790" s="143"/>
      <c r="AT790" s="143">
        <f t="shared" ref="AT790" si="866">AT791+AT792+AT793+AT795+AT796</f>
        <v>0</v>
      </c>
      <c r="AU790" s="143"/>
      <c r="AV790" s="143">
        <f t="shared" ref="AV790:AW790" si="867">AV791+AV792+AV793+AV795+AV796</f>
        <v>0</v>
      </c>
      <c r="AW790" s="143">
        <f t="shared" si="867"/>
        <v>0</v>
      </c>
      <c r="AX790" s="143"/>
      <c r="AY790" s="143">
        <f t="shared" ref="AY790:AZ790" si="868">AY791+AY792+AY793+AY795+AY796</f>
        <v>3.3197999999999999</v>
      </c>
      <c r="AZ790" s="143">
        <f t="shared" si="868"/>
        <v>0</v>
      </c>
      <c r="BA790" s="147"/>
      <c r="BB790" s="289" t="s">
        <v>426</v>
      </c>
      <c r="BC790" s="211"/>
    </row>
    <row r="791" spans="1:55" ht="32.25" customHeight="1">
      <c r="A791" s="288"/>
      <c r="B791" s="287"/>
      <c r="C791" s="287"/>
      <c r="D791" s="148" t="s">
        <v>37</v>
      </c>
      <c r="E791" s="143">
        <f t="shared" si="853"/>
        <v>0</v>
      </c>
      <c r="F791" s="143">
        <f t="shared" si="855"/>
        <v>0</v>
      </c>
      <c r="G791" s="147"/>
      <c r="H791" s="143"/>
      <c r="I791" s="143"/>
      <c r="J791" s="147"/>
      <c r="K791" s="143"/>
      <c r="L791" s="143"/>
      <c r="M791" s="147"/>
      <c r="N791" s="143"/>
      <c r="O791" s="143"/>
      <c r="P791" s="147"/>
      <c r="Q791" s="143"/>
      <c r="R791" s="143"/>
      <c r="S791" s="147"/>
      <c r="T791" s="143"/>
      <c r="U791" s="143"/>
      <c r="V791" s="147"/>
      <c r="W791" s="143"/>
      <c r="X791" s="143"/>
      <c r="Y791" s="147"/>
      <c r="Z791" s="143"/>
      <c r="AA791" s="143"/>
      <c r="AB791" s="147"/>
      <c r="AC791" s="147"/>
      <c r="AD791" s="147"/>
      <c r="AE791" s="143"/>
      <c r="AF791" s="143"/>
      <c r="AG791" s="147"/>
      <c r="AH791" s="147"/>
      <c r="AI791" s="147"/>
      <c r="AJ791" s="143"/>
      <c r="AK791" s="143"/>
      <c r="AL791" s="147"/>
      <c r="AM791" s="147"/>
      <c r="AN791" s="147"/>
      <c r="AO791" s="143"/>
      <c r="AP791" s="143"/>
      <c r="AQ791" s="147"/>
      <c r="AR791" s="147"/>
      <c r="AS791" s="147"/>
      <c r="AT791" s="143"/>
      <c r="AU791" s="143"/>
      <c r="AV791" s="147"/>
      <c r="AW791" s="147"/>
      <c r="AX791" s="147"/>
      <c r="AY791" s="147"/>
      <c r="AZ791" s="147"/>
      <c r="BA791" s="147"/>
      <c r="BB791" s="290"/>
      <c r="BC791" s="211"/>
    </row>
    <row r="792" spans="1:55" ht="50.25" customHeight="1">
      <c r="A792" s="288"/>
      <c r="B792" s="287"/>
      <c r="C792" s="287"/>
      <c r="D792" s="172" t="s">
        <v>2</v>
      </c>
      <c r="E792" s="143">
        <f t="shared" si="853"/>
        <v>0</v>
      </c>
      <c r="F792" s="143">
        <f t="shared" si="855"/>
        <v>0</v>
      </c>
      <c r="G792" s="147"/>
      <c r="H792" s="143"/>
      <c r="I792" s="143"/>
      <c r="J792" s="147"/>
      <c r="K792" s="143"/>
      <c r="L792" s="143"/>
      <c r="M792" s="147"/>
      <c r="N792" s="143"/>
      <c r="O792" s="143"/>
      <c r="P792" s="147"/>
      <c r="Q792" s="143"/>
      <c r="R792" s="143"/>
      <c r="S792" s="147"/>
      <c r="T792" s="143"/>
      <c r="U792" s="143"/>
      <c r="V792" s="147"/>
      <c r="W792" s="143"/>
      <c r="X792" s="143"/>
      <c r="Y792" s="147"/>
      <c r="Z792" s="143"/>
      <c r="AA792" s="143"/>
      <c r="AB792" s="147"/>
      <c r="AC792" s="147"/>
      <c r="AD792" s="147"/>
      <c r="AE792" s="143"/>
      <c r="AF792" s="143"/>
      <c r="AG792" s="147"/>
      <c r="AH792" s="147"/>
      <c r="AI792" s="147"/>
      <c r="AJ792" s="143"/>
      <c r="AK792" s="143"/>
      <c r="AL792" s="147"/>
      <c r="AM792" s="147"/>
      <c r="AN792" s="147"/>
      <c r="AO792" s="143"/>
      <c r="AP792" s="143"/>
      <c r="AQ792" s="147"/>
      <c r="AR792" s="147"/>
      <c r="AS792" s="147"/>
      <c r="AT792" s="143"/>
      <c r="AU792" s="143"/>
      <c r="AV792" s="147"/>
      <c r="AW792" s="147"/>
      <c r="AX792" s="147"/>
      <c r="AY792" s="147"/>
      <c r="AZ792" s="147"/>
      <c r="BA792" s="147"/>
      <c r="BB792" s="290"/>
      <c r="BC792" s="211"/>
    </row>
    <row r="793" spans="1:55" ht="22.5" customHeight="1">
      <c r="A793" s="288"/>
      <c r="B793" s="287"/>
      <c r="C793" s="287"/>
      <c r="D793" s="224" t="s">
        <v>268</v>
      </c>
      <c r="E793" s="143">
        <f>H793+K793+N793+Q793+T793+W793+Z793+AE793+AJ793+AO793+AT793+AY793</f>
        <v>663.95999999999992</v>
      </c>
      <c r="F793" s="143">
        <f t="shared" si="855"/>
        <v>660.64019999999994</v>
      </c>
      <c r="G793" s="147">
        <f t="shared" si="851"/>
        <v>0.995</v>
      </c>
      <c r="H793" s="143"/>
      <c r="I793" s="143"/>
      <c r="J793" s="147"/>
      <c r="K793" s="143"/>
      <c r="L793" s="143"/>
      <c r="M793" s="147"/>
      <c r="N793" s="143"/>
      <c r="O793" s="143"/>
      <c r="P793" s="147"/>
      <c r="Q793" s="143"/>
      <c r="R793" s="143"/>
      <c r="S793" s="147"/>
      <c r="T793" s="143"/>
      <c r="U793" s="143"/>
      <c r="V793" s="147"/>
      <c r="W793" s="143"/>
      <c r="X793" s="143"/>
      <c r="Y793" s="147"/>
      <c r="Z793" s="143"/>
      <c r="AA793" s="143"/>
      <c r="AB793" s="147"/>
      <c r="AC793" s="147"/>
      <c r="AD793" s="147"/>
      <c r="AE793" s="143">
        <v>458.82925999999998</v>
      </c>
      <c r="AF793" s="143">
        <v>458.82925999999998</v>
      </c>
      <c r="AG793" s="147"/>
      <c r="AH793" s="147"/>
      <c r="AI793" s="147"/>
      <c r="AJ793" s="143">
        <v>201.81093999999999</v>
      </c>
      <c r="AK793" s="143">
        <v>201.81093999999999</v>
      </c>
      <c r="AL793" s="147"/>
      <c r="AM793" s="147"/>
      <c r="AN793" s="147"/>
      <c r="AO793" s="143"/>
      <c r="AP793" s="143"/>
      <c r="AQ793" s="147"/>
      <c r="AR793" s="147"/>
      <c r="AS793" s="147"/>
      <c r="AT793" s="143"/>
      <c r="AU793" s="143"/>
      <c r="AV793" s="147"/>
      <c r="AW793" s="147"/>
      <c r="AX793" s="147"/>
      <c r="AY793" s="143">
        <v>3.3197999999999999</v>
      </c>
      <c r="AZ793" s="147"/>
      <c r="BA793" s="147"/>
      <c r="BB793" s="290"/>
      <c r="BC793" s="211"/>
    </row>
    <row r="794" spans="1:55" ht="82.5" customHeight="1">
      <c r="A794" s="288"/>
      <c r="B794" s="287"/>
      <c r="C794" s="287"/>
      <c r="D794" s="224" t="s">
        <v>274</v>
      </c>
      <c r="E794" s="143">
        <f t="shared" ref="E794:E799" si="869">H794+K794+N794+Q794+T794+W794+Z794+AE794+AJ794+AO794+AT794+AY794</f>
        <v>0</v>
      </c>
      <c r="F794" s="143">
        <f t="shared" si="855"/>
        <v>0</v>
      </c>
      <c r="G794" s="147"/>
      <c r="H794" s="143"/>
      <c r="I794" s="143"/>
      <c r="J794" s="147"/>
      <c r="K794" s="143"/>
      <c r="L794" s="143"/>
      <c r="M794" s="147"/>
      <c r="N794" s="143"/>
      <c r="O794" s="143"/>
      <c r="P794" s="147"/>
      <c r="Q794" s="143"/>
      <c r="R794" s="143"/>
      <c r="S794" s="147"/>
      <c r="T794" s="143"/>
      <c r="U794" s="143"/>
      <c r="V794" s="147"/>
      <c r="W794" s="143"/>
      <c r="X794" s="143"/>
      <c r="Y794" s="147"/>
      <c r="Z794" s="143"/>
      <c r="AA794" s="143"/>
      <c r="AB794" s="147"/>
      <c r="AC794" s="147"/>
      <c r="AD794" s="147"/>
      <c r="AE794" s="143"/>
      <c r="AF794" s="143"/>
      <c r="AG794" s="147"/>
      <c r="AH794" s="147"/>
      <c r="AI794" s="147"/>
      <c r="AJ794" s="143"/>
      <c r="AK794" s="143"/>
      <c r="AL794" s="147"/>
      <c r="AM794" s="147"/>
      <c r="AN794" s="147"/>
      <c r="AO794" s="143"/>
      <c r="AP794" s="143"/>
      <c r="AQ794" s="147"/>
      <c r="AR794" s="147"/>
      <c r="AS794" s="147"/>
      <c r="AT794" s="143"/>
      <c r="AU794" s="143"/>
      <c r="AV794" s="147"/>
      <c r="AW794" s="147"/>
      <c r="AX794" s="147"/>
      <c r="AY794" s="147"/>
      <c r="AZ794" s="147"/>
      <c r="BA794" s="147"/>
      <c r="BB794" s="290"/>
      <c r="BC794" s="211"/>
    </row>
    <row r="795" spans="1:55" ht="22.5" customHeight="1">
      <c r="A795" s="288"/>
      <c r="B795" s="287"/>
      <c r="C795" s="287"/>
      <c r="D795" s="224" t="s">
        <v>269</v>
      </c>
      <c r="E795" s="143">
        <f t="shared" si="869"/>
        <v>0</v>
      </c>
      <c r="F795" s="143">
        <f t="shared" si="855"/>
        <v>0</v>
      </c>
      <c r="G795" s="147"/>
      <c r="H795" s="143"/>
      <c r="I795" s="143"/>
      <c r="J795" s="147"/>
      <c r="K795" s="143"/>
      <c r="L795" s="143"/>
      <c r="M795" s="147"/>
      <c r="N795" s="143"/>
      <c r="O795" s="143"/>
      <c r="P795" s="147"/>
      <c r="Q795" s="143"/>
      <c r="R795" s="143"/>
      <c r="S795" s="147"/>
      <c r="T795" s="143"/>
      <c r="U795" s="143"/>
      <c r="V795" s="147"/>
      <c r="W795" s="143"/>
      <c r="X795" s="143"/>
      <c r="Y795" s="147"/>
      <c r="Z795" s="143"/>
      <c r="AA795" s="143"/>
      <c r="AB795" s="147"/>
      <c r="AC795" s="147"/>
      <c r="AD795" s="147"/>
      <c r="AE795" s="143"/>
      <c r="AF795" s="143"/>
      <c r="AG795" s="147"/>
      <c r="AH795" s="147"/>
      <c r="AI795" s="147"/>
      <c r="AJ795" s="143"/>
      <c r="AK795" s="143"/>
      <c r="AL795" s="147"/>
      <c r="AM795" s="147"/>
      <c r="AN795" s="147"/>
      <c r="AO795" s="143"/>
      <c r="AP795" s="143"/>
      <c r="AQ795" s="147"/>
      <c r="AR795" s="147"/>
      <c r="AS795" s="147"/>
      <c r="AT795" s="143"/>
      <c r="AU795" s="143"/>
      <c r="AV795" s="147"/>
      <c r="AW795" s="147"/>
      <c r="AX795" s="147"/>
      <c r="AY795" s="147"/>
      <c r="AZ795" s="147"/>
      <c r="BA795" s="147"/>
      <c r="BB795" s="290"/>
      <c r="BC795" s="211"/>
    </row>
    <row r="796" spans="1:55" ht="31.2">
      <c r="A796" s="288"/>
      <c r="B796" s="287"/>
      <c r="C796" s="287"/>
      <c r="D796" s="228" t="s">
        <v>43</v>
      </c>
      <c r="E796" s="143">
        <f t="shared" si="869"/>
        <v>0</v>
      </c>
      <c r="F796" s="143">
        <f t="shared" si="855"/>
        <v>0</v>
      </c>
      <c r="G796" s="147"/>
      <c r="H796" s="143"/>
      <c r="I796" s="143"/>
      <c r="J796" s="147"/>
      <c r="K796" s="143"/>
      <c r="L796" s="143"/>
      <c r="M796" s="147"/>
      <c r="N796" s="143"/>
      <c r="O796" s="143"/>
      <c r="P796" s="147"/>
      <c r="Q796" s="143"/>
      <c r="R796" s="143"/>
      <c r="S796" s="147"/>
      <c r="T796" s="143"/>
      <c r="U796" s="143"/>
      <c r="V796" s="147"/>
      <c r="W796" s="143"/>
      <c r="X796" s="143"/>
      <c r="Y796" s="147"/>
      <c r="Z796" s="143"/>
      <c r="AA796" s="143"/>
      <c r="AB796" s="147"/>
      <c r="AC796" s="147"/>
      <c r="AD796" s="147"/>
      <c r="AE796" s="143"/>
      <c r="AF796" s="143"/>
      <c r="AG796" s="147"/>
      <c r="AH796" s="147"/>
      <c r="AI796" s="147"/>
      <c r="AJ796" s="143"/>
      <c r="AK796" s="143"/>
      <c r="AL796" s="147"/>
      <c r="AM796" s="147"/>
      <c r="AN796" s="147"/>
      <c r="AO796" s="143"/>
      <c r="AP796" s="143"/>
      <c r="AQ796" s="147"/>
      <c r="AR796" s="147"/>
      <c r="AS796" s="147"/>
      <c r="AT796" s="143"/>
      <c r="AU796" s="143"/>
      <c r="AV796" s="147"/>
      <c r="AW796" s="147"/>
      <c r="AX796" s="147"/>
      <c r="AY796" s="147"/>
      <c r="AZ796" s="147"/>
      <c r="BA796" s="147"/>
      <c r="BB796" s="291"/>
      <c r="BC796" s="211"/>
    </row>
    <row r="797" spans="1:55" ht="22.5" customHeight="1">
      <c r="A797" s="288" t="s">
        <v>491</v>
      </c>
      <c r="B797" s="287" t="s">
        <v>556</v>
      </c>
      <c r="C797" s="287" t="s">
        <v>298</v>
      </c>
      <c r="D797" s="150" t="s">
        <v>41</v>
      </c>
      <c r="E797" s="143">
        <f t="shared" si="869"/>
        <v>122.84399999999999</v>
      </c>
      <c r="F797" s="143">
        <f t="shared" ref="F797:F803" si="870">I797+L797+O797+R797+U797+X797+AA797+AF797+AK797+AP797+AU797+AZ797</f>
        <v>122.84399999999999</v>
      </c>
      <c r="G797" s="147">
        <f t="shared" si="851"/>
        <v>1</v>
      </c>
      <c r="H797" s="143">
        <f>H798+H799+H800+H802+H803</f>
        <v>0</v>
      </c>
      <c r="I797" s="143">
        <f t="shared" ref="I797" si="871">I798+I799+I800+I802+I803</f>
        <v>0</v>
      </c>
      <c r="J797" s="143"/>
      <c r="K797" s="143">
        <f t="shared" ref="K797:L797" si="872">K798+K799+K800+K802+K803</f>
        <v>0</v>
      </c>
      <c r="L797" s="143">
        <f t="shared" si="872"/>
        <v>0</v>
      </c>
      <c r="M797" s="143"/>
      <c r="N797" s="143">
        <f t="shared" ref="N797:O797" si="873">N798+N799+N800+N802+N803</f>
        <v>0</v>
      </c>
      <c r="O797" s="143">
        <f t="shared" si="873"/>
        <v>0</v>
      </c>
      <c r="P797" s="143"/>
      <c r="Q797" s="143">
        <f t="shared" ref="Q797:R797" si="874">Q798+Q799+Q800+Q802+Q803</f>
        <v>0</v>
      </c>
      <c r="R797" s="143">
        <f t="shared" si="874"/>
        <v>0</v>
      </c>
      <c r="S797" s="143"/>
      <c r="T797" s="143">
        <f t="shared" ref="T797:U797" si="875">T798+T799+T800+T802+T803</f>
        <v>0</v>
      </c>
      <c r="U797" s="143">
        <f t="shared" si="875"/>
        <v>0</v>
      </c>
      <c r="V797" s="143"/>
      <c r="W797" s="143">
        <f t="shared" ref="W797:X797" si="876">W798+W799+W800+W802+W803</f>
        <v>0</v>
      </c>
      <c r="X797" s="143">
        <f t="shared" si="876"/>
        <v>0</v>
      </c>
      <c r="Y797" s="143"/>
      <c r="Z797" s="143">
        <f t="shared" ref="Z797:AC797" si="877">Z798+Z799+Z800+Z802+Z803</f>
        <v>0</v>
      </c>
      <c r="AA797" s="143">
        <f t="shared" si="877"/>
        <v>0</v>
      </c>
      <c r="AB797" s="143">
        <f t="shared" si="877"/>
        <v>0</v>
      </c>
      <c r="AC797" s="143">
        <f t="shared" si="877"/>
        <v>0</v>
      </c>
      <c r="AD797" s="143"/>
      <c r="AE797" s="143">
        <f t="shared" ref="AE797:AH797" si="878">AE798+AE799+AE800+AE802+AE803</f>
        <v>0</v>
      </c>
      <c r="AF797" s="143">
        <f t="shared" si="878"/>
        <v>0</v>
      </c>
      <c r="AG797" s="143">
        <f t="shared" si="878"/>
        <v>0</v>
      </c>
      <c r="AH797" s="143">
        <f t="shared" si="878"/>
        <v>0</v>
      </c>
      <c r="AI797" s="143"/>
      <c r="AJ797" s="143">
        <f t="shared" ref="AJ797:AM797" si="879">AJ798+AJ799+AJ800+AJ802+AJ803</f>
        <v>0</v>
      </c>
      <c r="AK797" s="143">
        <f t="shared" si="879"/>
        <v>0</v>
      </c>
      <c r="AL797" s="143">
        <f t="shared" si="879"/>
        <v>0</v>
      </c>
      <c r="AM797" s="143">
        <f t="shared" si="879"/>
        <v>0</v>
      </c>
      <c r="AN797" s="143"/>
      <c r="AO797" s="143">
        <f t="shared" ref="AO797:AR797" si="880">AO798+AO799+AO800+AO802+AO803</f>
        <v>122.84399999999999</v>
      </c>
      <c r="AP797" s="143">
        <f t="shared" si="880"/>
        <v>122.84399999999999</v>
      </c>
      <c r="AQ797" s="143">
        <f t="shared" si="880"/>
        <v>0</v>
      </c>
      <c r="AR797" s="143">
        <f t="shared" si="880"/>
        <v>0</v>
      </c>
      <c r="AS797" s="143"/>
      <c r="AT797" s="143">
        <f t="shared" ref="AT797:AU797" si="881">AT798+AT799+AT800+AT802+AT803</f>
        <v>0</v>
      </c>
      <c r="AU797" s="143">
        <f t="shared" si="881"/>
        <v>0</v>
      </c>
      <c r="AV797" s="143">
        <f t="shared" ref="AV797:AW797" si="882">AV798+AV799+AV800+AV802+AV803</f>
        <v>0</v>
      </c>
      <c r="AW797" s="143">
        <f t="shared" si="882"/>
        <v>0</v>
      </c>
      <c r="AX797" s="143"/>
      <c r="AY797" s="143">
        <f t="shared" ref="AY797:AZ797" si="883">AY798+AY799+AY800+AY802+AY803</f>
        <v>0</v>
      </c>
      <c r="AZ797" s="143">
        <f t="shared" si="883"/>
        <v>0</v>
      </c>
      <c r="BA797" s="147"/>
      <c r="BB797" s="289" t="s">
        <v>426</v>
      </c>
      <c r="BC797" s="211"/>
    </row>
    <row r="798" spans="1:55" ht="32.25" customHeight="1">
      <c r="A798" s="288"/>
      <c r="B798" s="287"/>
      <c r="C798" s="287"/>
      <c r="D798" s="148" t="s">
        <v>37</v>
      </c>
      <c r="E798" s="143">
        <f t="shared" si="869"/>
        <v>0</v>
      </c>
      <c r="F798" s="143">
        <f t="shared" si="870"/>
        <v>0</v>
      </c>
      <c r="G798" s="147"/>
      <c r="H798" s="143"/>
      <c r="I798" s="143"/>
      <c r="J798" s="147"/>
      <c r="K798" s="143"/>
      <c r="L798" s="143"/>
      <c r="M798" s="147"/>
      <c r="N798" s="143"/>
      <c r="O798" s="143"/>
      <c r="P798" s="147"/>
      <c r="Q798" s="143"/>
      <c r="R798" s="143"/>
      <c r="S798" s="147"/>
      <c r="T798" s="143"/>
      <c r="U798" s="143"/>
      <c r="V798" s="147"/>
      <c r="W798" s="143"/>
      <c r="X798" s="143"/>
      <c r="Y798" s="147"/>
      <c r="Z798" s="143"/>
      <c r="AA798" s="143"/>
      <c r="AB798" s="147"/>
      <c r="AC798" s="147"/>
      <c r="AD798" s="147"/>
      <c r="AE798" s="143"/>
      <c r="AF798" s="143"/>
      <c r="AG798" s="147"/>
      <c r="AH798" s="147"/>
      <c r="AI798" s="147"/>
      <c r="AJ798" s="143"/>
      <c r="AK798" s="143"/>
      <c r="AL798" s="147"/>
      <c r="AM798" s="147"/>
      <c r="AN798" s="147"/>
      <c r="AO798" s="143"/>
      <c r="AP798" s="143"/>
      <c r="AQ798" s="147"/>
      <c r="AR798" s="147"/>
      <c r="AS798" s="147"/>
      <c r="AT798" s="143"/>
      <c r="AU798" s="143"/>
      <c r="AV798" s="147"/>
      <c r="AW798" s="147"/>
      <c r="AX798" s="147"/>
      <c r="AY798" s="147"/>
      <c r="AZ798" s="147"/>
      <c r="BA798" s="147"/>
      <c r="BB798" s="290"/>
      <c r="BC798" s="211"/>
    </row>
    <row r="799" spans="1:55" ht="50.25" customHeight="1">
      <c r="A799" s="288"/>
      <c r="B799" s="287"/>
      <c r="C799" s="287"/>
      <c r="D799" s="172" t="s">
        <v>2</v>
      </c>
      <c r="E799" s="143">
        <f t="shared" si="869"/>
        <v>0</v>
      </c>
      <c r="F799" s="143">
        <f t="shared" si="870"/>
        <v>0</v>
      </c>
      <c r="G799" s="147"/>
      <c r="H799" s="143"/>
      <c r="I799" s="143"/>
      <c r="J799" s="147"/>
      <c r="K799" s="143"/>
      <c r="L799" s="143"/>
      <c r="M799" s="147"/>
      <c r="N799" s="143"/>
      <c r="O799" s="143"/>
      <c r="P799" s="147"/>
      <c r="Q799" s="143"/>
      <c r="R799" s="143"/>
      <c r="S799" s="147"/>
      <c r="T799" s="143"/>
      <c r="U799" s="143"/>
      <c r="V799" s="147"/>
      <c r="W799" s="143"/>
      <c r="X799" s="143"/>
      <c r="Y799" s="147"/>
      <c r="Z799" s="143"/>
      <c r="AA799" s="143"/>
      <c r="AB799" s="147"/>
      <c r="AC799" s="147"/>
      <c r="AD799" s="147"/>
      <c r="AE799" s="143"/>
      <c r="AF799" s="143"/>
      <c r="AG799" s="147"/>
      <c r="AH799" s="147"/>
      <c r="AI799" s="147"/>
      <c r="AJ799" s="143"/>
      <c r="AK799" s="143"/>
      <c r="AL799" s="147"/>
      <c r="AM799" s="147"/>
      <c r="AN799" s="147"/>
      <c r="AO799" s="143"/>
      <c r="AP799" s="143"/>
      <c r="AQ799" s="147"/>
      <c r="AR799" s="147"/>
      <c r="AS799" s="147"/>
      <c r="AT799" s="143"/>
      <c r="AU799" s="143"/>
      <c r="AV799" s="147"/>
      <c r="AW799" s="147"/>
      <c r="AX799" s="147"/>
      <c r="AY799" s="147"/>
      <c r="AZ799" s="147"/>
      <c r="BA799" s="147"/>
      <c r="BB799" s="290"/>
      <c r="BC799" s="211"/>
    </row>
    <row r="800" spans="1:55" ht="22.5" customHeight="1">
      <c r="A800" s="288"/>
      <c r="B800" s="287"/>
      <c r="C800" s="287"/>
      <c r="D800" s="224" t="s">
        <v>268</v>
      </c>
      <c r="E800" s="143">
        <f>H800+K800+N800+Q800+T800+W800+Z800+AE800+AJ800+AO800+AT800+AY800</f>
        <v>122.84399999999999</v>
      </c>
      <c r="F800" s="143">
        <f t="shared" si="870"/>
        <v>122.84399999999999</v>
      </c>
      <c r="G800" s="147">
        <f t="shared" si="851"/>
        <v>1</v>
      </c>
      <c r="H800" s="143"/>
      <c r="I800" s="143"/>
      <c r="J800" s="147"/>
      <c r="K800" s="143"/>
      <c r="L800" s="143"/>
      <c r="M800" s="147"/>
      <c r="N800" s="143"/>
      <c r="O800" s="143"/>
      <c r="P800" s="147"/>
      <c r="Q800" s="143"/>
      <c r="R800" s="143"/>
      <c r="S800" s="147"/>
      <c r="T800" s="143"/>
      <c r="U800" s="143"/>
      <c r="V800" s="147"/>
      <c r="W800" s="143"/>
      <c r="X800" s="143"/>
      <c r="Y800" s="147"/>
      <c r="Z800" s="143"/>
      <c r="AA800" s="143"/>
      <c r="AB800" s="147"/>
      <c r="AC800" s="147"/>
      <c r="AD800" s="147"/>
      <c r="AE800" s="143"/>
      <c r="AF800" s="143"/>
      <c r="AG800" s="147"/>
      <c r="AH800" s="147"/>
      <c r="AI800" s="147"/>
      <c r="AJ800" s="143"/>
      <c r="AK800" s="143"/>
      <c r="AL800" s="147"/>
      <c r="AM800" s="147"/>
      <c r="AN800" s="147"/>
      <c r="AO800" s="143">
        <v>122.84399999999999</v>
      </c>
      <c r="AP800" s="143">
        <v>122.84399999999999</v>
      </c>
      <c r="AQ800" s="147"/>
      <c r="AR800" s="147"/>
      <c r="AS800" s="147"/>
      <c r="AT800" s="143"/>
      <c r="AU800" s="143"/>
      <c r="AV800" s="147"/>
      <c r="AW800" s="147"/>
      <c r="AX800" s="147"/>
      <c r="AY800" s="147"/>
      <c r="AZ800" s="147"/>
      <c r="BA800" s="147"/>
      <c r="BB800" s="290"/>
      <c r="BC800" s="211"/>
    </row>
    <row r="801" spans="1:55" ht="82.5" customHeight="1">
      <c r="A801" s="288"/>
      <c r="B801" s="287"/>
      <c r="C801" s="287"/>
      <c r="D801" s="224" t="s">
        <v>274</v>
      </c>
      <c r="E801" s="143">
        <f t="shared" ref="E801:E803" si="884">H801+K801+N801+Q801+T801+W801+Z801+AE801+AJ801+AO801+AT801+AY801</f>
        <v>0</v>
      </c>
      <c r="F801" s="143">
        <f t="shared" si="870"/>
        <v>0</v>
      </c>
      <c r="G801" s="147"/>
      <c r="H801" s="143"/>
      <c r="I801" s="143"/>
      <c r="J801" s="147"/>
      <c r="K801" s="143"/>
      <c r="L801" s="143"/>
      <c r="M801" s="147"/>
      <c r="N801" s="143"/>
      <c r="O801" s="143"/>
      <c r="P801" s="147"/>
      <c r="Q801" s="143"/>
      <c r="R801" s="143"/>
      <c r="S801" s="147"/>
      <c r="T801" s="143"/>
      <c r="U801" s="143"/>
      <c r="V801" s="147"/>
      <c r="W801" s="143"/>
      <c r="X801" s="143"/>
      <c r="Y801" s="147"/>
      <c r="Z801" s="143"/>
      <c r="AA801" s="143"/>
      <c r="AB801" s="147"/>
      <c r="AC801" s="147"/>
      <c r="AD801" s="147"/>
      <c r="AE801" s="143"/>
      <c r="AF801" s="143"/>
      <c r="AG801" s="147"/>
      <c r="AH801" s="147"/>
      <c r="AI801" s="147"/>
      <c r="AJ801" s="143"/>
      <c r="AK801" s="143"/>
      <c r="AL801" s="147"/>
      <c r="AM801" s="147"/>
      <c r="AN801" s="147"/>
      <c r="AO801" s="143"/>
      <c r="AP801" s="143"/>
      <c r="AQ801" s="147"/>
      <c r="AR801" s="147"/>
      <c r="AS801" s="147"/>
      <c r="AT801" s="143"/>
      <c r="AU801" s="143"/>
      <c r="AV801" s="147"/>
      <c r="AW801" s="147"/>
      <c r="AX801" s="147"/>
      <c r="AY801" s="147"/>
      <c r="AZ801" s="147"/>
      <c r="BA801" s="147"/>
      <c r="BB801" s="290"/>
      <c r="BC801" s="211"/>
    </row>
    <row r="802" spans="1:55" ht="22.5" customHeight="1">
      <c r="A802" s="288"/>
      <c r="B802" s="287"/>
      <c r="C802" s="287"/>
      <c r="D802" s="224" t="s">
        <v>269</v>
      </c>
      <c r="E802" s="143">
        <f t="shared" si="884"/>
        <v>0</v>
      </c>
      <c r="F802" s="143">
        <f t="shared" si="870"/>
        <v>0</v>
      </c>
      <c r="G802" s="147"/>
      <c r="H802" s="143"/>
      <c r="I802" s="143"/>
      <c r="J802" s="147"/>
      <c r="K802" s="143"/>
      <c r="L802" s="143"/>
      <c r="M802" s="147"/>
      <c r="N802" s="143"/>
      <c r="O802" s="143"/>
      <c r="P802" s="147"/>
      <c r="Q802" s="143"/>
      <c r="R802" s="143"/>
      <c r="S802" s="147"/>
      <c r="T802" s="143"/>
      <c r="U802" s="143"/>
      <c r="V802" s="147"/>
      <c r="W802" s="143"/>
      <c r="X802" s="143"/>
      <c r="Y802" s="147"/>
      <c r="Z802" s="143"/>
      <c r="AA802" s="143"/>
      <c r="AB802" s="147"/>
      <c r="AC802" s="147"/>
      <c r="AD802" s="147"/>
      <c r="AE802" s="143"/>
      <c r="AF802" s="143"/>
      <c r="AG802" s="147"/>
      <c r="AH802" s="147"/>
      <c r="AI802" s="147"/>
      <c r="AJ802" s="143"/>
      <c r="AK802" s="143"/>
      <c r="AL802" s="147"/>
      <c r="AM802" s="147"/>
      <c r="AN802" s="147"/>
      <c r="AO802" s="143"/>
      <c r="AP802" s="143"/>
      <c r="AQ802" s="147"/>
      <c r="AR802" s="147"/>
      <c r="AS802" s="147"/>
      <c r="AT802" s="143"/>
      <c r="AU802" s="143"/>
      <c r="AV802" s="147"/>
      <c r="AW802" s="147"/>
      <c r="AX802" s="147"/>
      <c r="AY802" s="147"/>
      <c r="AZ802" s="147"/>
      <c r="BA802" s="147"/>
      <c r="BB802" s="290"/>
      <c r="BC802" s="211"/>
    </row>
    <row r="803" spans="1:55" ht="31.2">
      <c r="A803" s="288"/>
      <c r="B803" s="287"/>
      <c r="C803" s="287"/>
      <c r="D803" s="228" t="s">
        <v>43</v>
      </c>
      <c r="E803" s="143">
        <f t="shared" si="884"/>
        <v>0</v>
      </c>
      <c r="F803" s="143">
        <f t="shared" si="870"/>
        <v>0</v>
      </c>
      <c r="G803" s="147"/>
      <c r="H803" s="143"/>
      <c r="I803" s="143"/>
      <c r="J803" s="147"/>
      <c r="K803" s="143"/>
      <c r="L803" s="143"/>
      <c r="M803" s="147"/>
      <c r="N803" s="143"/>
      <c r="O803" s="143"/>
      <c r="P803" s="147"/>
      <c r="Q803" s="143"/>
      <c r="R803" s="143"/>
      <c r="S803" s="147"/>
      <c r="T803" s="143"/>
      <c r="U803" s="143"/>
      <c r="V803" s="147"/>
      <c r="W803" s="143"/>
      <c r="X803" s="143"/>
      <c r="Y803" s="147"/>
      <c r="Z803" s="143"/>
      <c r="AA803" s="143"/>
      <c r="AB803" s="147"/>
      <c r="AC803" s="147"/>
      <c r="AD803" s="147"/>
      <c r="AE803" s="143"/>
      <c r="AF803" s="143"/>
      <c r="AG803" s="147"/>
      <c r="AH803" s="147"/>
      <c r="AI803" s="147"/>
      <c r="AJ803" s="143"/>
      <c r="AK803" s="143"/>
      <c r="AL803" s="147"/>
      <c r="AM803" s="147"/>
      <c r="AN803" s="147"/>
      <c r="AO803" s="143"/>
      <c r="AP803" s="143"/>
      <c r="AQ803" s="147"/>
      <c r="AR803" s="147"/>
      <c r="AS803" s="147"/>
      <c r="AT803" s="143"/>
      <c r="AU803" s="143"/>
      <c r="AV803" s="147"/>
      <c r="AW803" s="147"/>
      <c r="AX803" s="147"/>
      <c r="AY803" s="147"/>
      <c r="AZ803" s="147"/>
      <c r="BA803" s="147"/>
      <c r="BB803" s="291"/>
      <c r="BC803" s="211"/>
    </row>
    <row r="804" spans="1:55" ht="22.5" customHeight="1">
      <c r="A804" s="288" t="s">
        <v>492</v>
      </c>
      <c r="B804" s="287" t="s">
        <v>557</v>
      </c>
      <c r="C804" s="287" t="s">
        <v>298</v>
      </c>
      <c r="D804" s="150" t="s">
        <v>41</v>
      </c>
      <c r="E804" s="143">
        <f t="shared" ref="E804:E806" si="885">H804+K804+N804+Q804+T804+W804+Z804+AE804+AJ804+AO804+AT804+AY804</f>
        <v>138.785</v>
      </c>
      <c r="F804" s="143">
        <f t="shared" ref="F804:F810" si="886">I804+L804+O804+R804+U804+X804+AA804+AF804+AK804+AP804+AU804+AZ804</f>
        <v>111.02712</v>
      </c>
      <c r="G804" s="147">
        <f t="shared" si="851"/>
        <v>0.79999365925712429</v>
      </c>
      <c r="H804" s="143">
        <f>H805+H806+H807+H809+H810</f>
        <v>0</v>
      </c>
      <c r="I804" s="143">
        <f t="shared" ref="I804" si="887">I805+I806+I807+I809+I810</f>
        <v>0</v>
      </c>
      <c r="J804" s="143"/>
      <c r="K804" s="143">
        <f t="shared" ref="K804:L804" si="888">K805+K806+K807+K809+K810</f>
        <v>0</v>
      </c>
      <c r="L804" s="143">
        <f t="shared" si="888"/>
        <v>0</v>
      </c>
      <c r="M804" s="143"/>
      <c r="N804" s="143">
        <f t="shared" ref="N804:O804" si="889">N805+N806+N807+N809+N810</f>
        <v>0</v>
      </c>
      <c r="O804" s="143">
        <f t="shared" si="889"/>
        <v>0</v>
      </c>
      <c r="P804" s="143"/>
      <c r="Q804" s="143">
        <f t="shared" ref="Q804:R804" si="890">Q805+Q806+Q807+Q809+Q810</f>
        <v>0</v>
      </c>
      <c r="R804" s="143">
        <f t="shared" si="890"/>
        <v>0</v>
      </c>
      <c r="S804" s="143"/>
      <c r="T804" s="143">
        <f t="shared" ref="T804:U804" si="891">T805+T806+T807+T809+T810</f>
        <v>0</v>
      </c>
      <c r="U804" s="143">
        <f t="shared" si="891"/>
        <v>0</v>
      </c>
      <c r="V804" s="143"/>
      <c r="W804" s="143">
        <f t="shared" ref="W804:X804" si="892">W805+W806+W807+W809+W810</f>
        <v>0</v>
      </c>
      <c r="X804" s="143">
        <f t="shared" si="892"/>
        <v>0</v>
      </c>
      <c r="Y804" s="143"/>
      <c r="Z804" s="143">
        <f t="shared" ref="Z804:AC804" si="893">Z805+Z806+Z807+Z809+Z810</f>
        <v>0</v>
      </c>
      <c r="AA804" s="143">
        <f t="shared" si="893"/>
        <v>0</v>
      </c>
      <c r="AB804" s="143">
        <f t="shared" si="893"/>
        <v>0</v>
      </c>
      <c r="AC804" s="143">
        <f t="shared" si="893"/>
        <v>0</v>
      </c>
      <c r="AD804" s="143"/>
      <c r="AE804" s="143">
        <f t="shared" ref="AE804:AH804" si="894">AE805+AE806+AE807+AE809+AE810</f>
        <v>111.02712</v>
      </c>
      <c r="AF804" s="143">
        <f t="shared" si="894"/>
        <v>111.02712</v>
      </c>
      <c r="AG804" s="143">
        <f t="shared" si="894"/>
        <v>0</v>
      </c>
      <c r="AH804" s="143">
        <f t="shared" si="894"/>
        <v>0</v>
      </c>
      <c r="AI804" s="143"/>
      <c r="AJ804" s="143">
        <f t="shared" ref="AJ804:AM804" si="895">AJ805+AJ806+AJ807+AJ809+AJ810</f>
        <v>0</v>
      </c>
      <c r="AK804" s="143">
        <f t="shared" si="895"/>
        <v>0</v>
      </c>
      <c r="AL804" s="143">
        <f t="shared" si="895"/>
        <v>0</v>
      </c>
      <c r="AM804" s="143">
        <f t="shared" si="895"/>
        <v>0</v>
      </c>
      <c r="AN804" s="143"/>
      <c r="AO804" s="143">
        <f t="shared" ref="AO804:AR804" si="896">AO805+AO806+AO807+AO809+AO810</f>
        <v>0</v>
      </c>
      <c r="AP804" s="143">
        <f t="shared" si="896"/>
        <v>0</v>
      </c>
      <c r="AQ804" s="143">
        <f t="shared" si="896"/>
        <v>0</v>
      </c>
      <c r="AR804" s="143">
        <f t="shared" si="896"/>
        <v>0</v>
      </c>
      <c r="AS804" s="143"/>
      <c r="AT804" s="143">
        <f t="shared" ref="AT804" si="897">AT805+AT806+AT807+AT809+AT810</f>
        <v>0</v>
      </c>
      <c r="AU804" s="143"/>
      <c r="AV804" s="143">
        <f t="shared" ref="AV804:AW804" si="898">AV805+AV806+AV807+AV809+AV810</f>
        <v>0</v>
      </c>
      <c r="AW804" s="143">
        <f t="shared" si="898"/>
        <v>0</v>
      </c>
      <c r="AX804" s="143"/>
      <c r="AY804" s="143">
        <f t="shared" ref="AY804:AZ804" si="899">AY805+AY806+AY807+AY809+AY810</f>
        <v>27.75788</v>
      </c>
      <c r="AZ804" s="143">
        <f t="shared" si="899"/>
        <v>0</v>
      </c>
      <c r="BA804" s="147"/>
      <c r="BB804" s="289" t="s">
        <v>426</v>
      </c>
      <c r="BC804" s="211"/>
    </row>
    <row r="805" spans="1:55" ht="32.25" customHeight="1">
      <c r="A805" s="288"/>
      <c r="B805" s="287"/>
      <c r="C805" s="287"/>
      <c r="D805" s="148" t="s">
        <v>37</v>
      </c>
      <c r="E805" s="143">
        <f t="shared" si="885"/>
        <v>0</v>
      </c>
      <c r="F805" s="143">
        <f t="shared" si="886"/>
        <v>0</v>
      </c>
      <c r="G805" s="147"/>
      <c r="H805" s="143"/>
      <c r="I805" s="143"/>
      <c r="J805" s="147"/>
      <c r="K805" s="143"/>
      <c r="L805" s="143"/>
      <c r="M805" s="147"/>
      <c r="N805" s="143"/>
      <c r="O805" s="143"/>
      <c r="P805" s="147"/>
      <c r="Q805" s="143"/>
      <c r="R805" s="143"/>
      <c r="S805" s="147"/>
      <c r="T805" s="143"/>
      <c r="U805" s="143"/>
      <c r="V805" s="147"/>
      <c r="W805" s="143"/>
      <c r="X805" s="143"/>
      <c r="Y805" s="147"/>
      <c r="Z805" s="143"/>
      <c r="AA805" s="143"/>
      <c r="AB805" s="147"/>
      <c r="AC805" s="147"/>
      <c r="AD805" s="147"/>
      <c r="AE805" s="143"/>
      <c r="AF805" s="143"/>
      <c r="AG805" s="147"/>
      <c r="AH805" s="147"/>
      <c r="AI805" s="147"/>
      <c r="AJ805" s="143"/>
      <c r="AK805" s="143"/>
      <c r="AL805" s="147"/>
      <c r="AM805" s="147"/>
      <c r="AN805" s="147"/>
      <c r="AO805" s="143"/>
      <c r="AP805" s="143"/>
      <c r="AQ805" s="147"/>
      <c r="AR805" s="147"/>
      <c r="AS805" s="147"/>
      <c r="AT805" s="143"/>
      <c r="AU805" s="143"/>
      <c r="AV805" s="147"/>
      <c r="AW805" s="147"/>
      <c r="AX805" s="147"/>
      <c r="AY805" s="147"/>
      <c r="AZ805" s="147"/>
      <c r="BA805" s="147"/>
      <c r="BB805" s="290"/>
      <c r="BC805" s="211"/>
    </row>
    <row r="806" spans="1:55" ht="50.25" customHeight="1">
      <c r="A806" s="288"/>
      <c r="B806" s="287"/>
      <c r="C806" s="287"/>
      <c r="D806" s="172" t="s">
        <v>2</v>
      </c>
      <c r="E806" s="143">
        <f t="shared" si="885"/>
        <v>0</v>
      </c>
      <c r="F806" s="143">
        <f t="shared" si="886"/>
        <v>0</v>
      </c>
      <c r="G806" s="147"/>
      <c r="H806" s="143"/>
      <c r="I806" s="143"/>
      <c r="J806" s="147"/>
      <c r="K806" s="143"/>
      <c r="L806" s="143"/>
      <c r="M806" s="147"/>
      <c r="N806" s="143"/>
      <c r="O806" s="143"/>
      <c r="P806" s="147"/>
      <c r="Q806" s="143"/>
      <c r="R806" s="143"/>
      <c r="S806" s="147"/>
      <c r="T806" s="143"/>
      <c r="U806" s="143"/>
      <c r="V806" s="147"/>
      <c r="W806" s="143"/>
      <c r="X806" s="143"/>
      <c r="Y806" s="147"/>
      <c r="Z806" s="143"/>
      <c r="AA806" s="143"/>
      <c r="AB806" s="147"/>
      <c r="AC806" s="147"/>
      <c r="AD806" s="147"/>
      <c r="AE806" s="143"/>
      <c r="AF806" s="143"/>
      <c r="AG806" s="147"/>
      <c r="AH806" s="147"/>
      <c r="AI806" s="147"/>
      <c r="AJ806" s="143"/>
      <c r="AK806" s="143"/>
      <c r="AL806" s="147"/>
      <c r="AM806" s="147"/>
      <c r="AN806" s="147"/>
      <c r="AO806" s="143"/>
      <c r="AP806" s="143"/>
      <c r="AQ806" s="147"/>
      <c r="AR806" s="147"/>
      <c r="AS806" s="147"/>
      <c r="AT806" s="143"/>
      <c r="AU806" s="143"/>
      <c r="AV806" s="147"/>
      <c r="AW806" s="147"/>
      <c r="AX806" s="147"/>
      <c r="AY806" s="147"/>
      <c r="AZ806" s="147"/>
      <c r="BA806" s="147"/>
      <c r="BB806" s="290"/>
      <c r="BC806" s="211"/>
    </row>
    <row r="807" spans="1:55" ht="22.5" customHeight="1">
      <c r="A807" s="288"/>
      <c r="B807" s="287"/>
      <c r="C807" s="287"/>
      <c r="D807" s="224" t="s">
        <v>268</v>
      </c>
      <c r="E807" s="143">
        <f>H807+K807+N807+Q807+T807+W807+Z807+AE807+AJ807+AO807+AT807+AY807</f>
        <v>138.785</v>
      </c>
      <c r="F807" s="143">
        <f t="shared" si="886"/>
        <v>111.02712</v>
      </c>
      <c r="G807" s="147">
        <f t="shared" si="851"/>
        <v>0.79999365925712429</v>
      </c>
      <c r="H807" s="143"/>
      <c r="I807" s="143"/>
      <c r="J807" s="147"/>
      <c r="K807" s="143"/>
      <c r="L807" s="143"/>
      <c r="M807" s="147"/>
      <c r="N807" s="143"/>
      <c r="O807" s="143"/>
      <c r="P807" s="147"/>
      <c r="Q807" s="143"/>
      <c r="R807" s="143"/>
      <c r="S807" s="147"/>
      <c r="T807" s="143"/>
      <c r="U807" s="143"/>
      <c r="V807" s="147"/>
      <c r="W807" s="143"/>
      <c r="X807" s="143"/>
      <c r="Y807" s="147"/>
      <c r="Z807" s="143"/>
      <c r="AA807" s="143"/>
      <c r="AB807" s="147"/>
      <c r="AC807" s="147"/>
      <c r="AD807" s="147"/>
      <c r="AE807" s="143">
        <v>111.02712</v>
      </c>
      <c r="AF807" s="143">
        <v>111.02712</v>
      </c>
      <c r="AG807" s="147"/>
      <c r="AH807" s="147"/>
      <c r="AI807" s="147"/>
      <c r="AJ807" s="143"/>
      <c r="AK807" s="143"/>
      <c r="AL807" s="147"/>
      <c r="AM807" s="147"/>
      <c r="AN807" s="147"/>
      <c r="AO807" s="143"/>
      <c r="AP807" s="143"/>
      <c r="AQ807" s="147"/>
      <c r="AR807" s="147"/>
      <c r="AS807" s="147"/>
      <c r="AT807" s="143"/>
      <c r="AU807" s="143"/>
      <c r="AV807" s="147"/>
      <c r="AW807" s="147"/>
      <c r="AX807" s="147"/>
      <c r="AY807" s="143">
        <f>138.785-111.02712</f>
        <v>27.75788</v>
      </c>
      <c r="AZ807" s="143"/>
      <c r="BA807" s="147"/>
      <c r="BB807" s="290"/>
      <c r="BC807" s="211"/>
    </row>
    <row r="808" spans="1:55" ht="82.5" customHeight="1">
      <c r="A808" s="288"/>
      <c r="B808" s="287"/>
      <c r="C808" s="287"/>
      <c r="D808" s="224" t="s">
        <v>274</v>
      </c>
      <c r="E808" s="143">
        <f t="shared" ref="E808:E810" si="900">H808+K808+N808+Q808+T808+W808+Z808+AE808+AJ808+AO808+AT808+AY808</f>
        <v>0</v>
      </c>
      <c r="F808" s="143">
        <f t="shared" si="886"/>
        <v>0</v>
      </c>
      <c r="G808" s="147"/>
      <c r="H808" s="143"/>
      <c r="I808" s="143"/>
      <c r="J808" s="147"/>
      <c r="K808" s="143"/>
      <c r="L808" s="143"/>
      <c r="M808" s="147"/>
      <c r="N808" s="143"/>
      <c r="O808" s="143"/>
      <c r="P808" s="147"/>
      <c r="Q808" s="143"/>
      <c r="R808" s="143"/>
      <c r="S808" s="147"/>
      <c r="T808" s="143"/>
      <c r="U808" s="143"/>
      <c r="V808" s="147"/>
      <c r="W808" s="143"/>
      <c r="X808" s="143"/>
      <c r="Y808" s="147"/>
      <c r="Z808" s="143"/>
      <c r="AA808" s="143"/>
      <c r="AB808" s="147"/>
      <c r="AC808" s="147"/>
      <c r="AD808" s="147"/>
      <c r="AE808" s="143"/>
      <c r="AF808" s="143"/>
      <c r="AG808" s="147"/>
      <c r="AH808" s="147"/>
      <c r="AI808" s="147"/>
      <c r="AJ808" s="143"/>
      <c r="AK808" s="143"/>
      <c r="AL808" s="147"/>
      <c r="AM808" s="147"/>
      <c r="AN808" s="147"/>
      <c r="AO808" s="143"/>
      <c r="AP808" s="143"/>
      <c r="AQ808" s="147"/>
      <c r="AR808" s="147"/>
      <c r="AS808" s="147"/>
      <c r="AT808" s="143"/>
      <c r="AU808" s="143"/>
      <c r="AV808" s="147"/>
      <c r="AW808" s="147"/>
      <c r="AX808" s="147"/>
      <c r="AY808" s="147"/>
      <c r="AZ808" s="147"/>
      <c r="BA808" s="147"/>
      <c r="BB808" s="290"/>
      <c r="BC808" s="211"/>
    </row>
    <row r="809" spans="1:55" ht="22.5" customHeight="1">
      <c r="A809" s="288"/>
      <c r="B809" s="287"/>
      <c r="C809" s="287"/>
      <c r="D809" s="224" t="s">
        <v>269</v>
      </c>
      <c r="E809" s="143">
        <f t="shared" si="900"/>
        <v>0</v>
      </c>
      <c r="F809" s="143">
        <f t="shared" si="886"/>
        <v>0</v>
      </c>
      <c r="G809" s="147"/>
      <c r="H809" s="143"/>
      <c r="I809" s="143"/>
      <c r="J809" s="147"/>
      <c r="K809" s="143"/>
      <c r="L809" s="143"/>
      <c r="M809" s="147"/>
      <c r="N809" s="143"/>
      <c r="O809" s="143"/>
      <c r="P809" s="147"/>
      <c r="Q809" s="143"/>
      <c r="R809" s="143"/>
      <c r="S809" s="147"/>
      <c r="T809" s="143"/>
      <c r="U809" s="143"/>
      <c r="V809" s="147"/>
      <c r="W809" s="143"/>
      <c r="X809" s="143"/>
      <c r="Y809" s="147"/>
      <c r="Z809" s="143"/>
      <c r="AA809" s="143"/>
      <c r="AB809" s="147"/>
      <c r="AC809" s="147"/>
      <c r="AD809" s="147"/>
      <c r="AE809" s="143"/>
      <c r="AF809" s="143"/>
      <c r="AG809" s="147"/>
      <c r="AH809" s="147"/>
      <c r="AI809" s="147"/>
      <c r="AJ809" s="143"/>
      <c r="AK809" s="143"/>
      <c r="AL809" s="147"/>
      <c r="AM809" s="147"/>
      <c r="AN809" s="147"/>
      <c r="AO809" s="143"/>
      <c r="AP809" s="143"/>
      <c r="AQ809" s="147"/>
      <c r="AR809" s="147"/>
      <c r="AS809" s="147"/>
      <c r="AT809" s="143"/>
      <c r="AU809" s="143"/>
      <c r="AV809" s="147"/>
      <c r="AW809" s="147"/>
      <c r="AX809" s="147"/>
      <c r="AY809" s="147"/>
      <c r="AZ809" s="147"/>
      <c r="BA809" s="147"/>
      <c r="BB809" s="290"/>
      <c r="BC809" s="211"/>
    </row>
    <row r="810" spans="1:55" ht="31.2">
      <c r="A810" s="288"/>
      <c r="B810" s="287"/>
      <c r="C810" s="287"/>
      <c r="D810" s="228" t="s">
        <v>43</v>
      </c>
      <c r="E810" s="143">
        <f t="shared" si="900"/>
        <v>0</v>
      </c>
      <c r="F810" s="143">
        <f t="shared" si="886"/>
        <v>0</v>
      </c>
      <c r="G810" s="147"/>
      <c r="H810" s="143"/>
      <c r="I810" s="143"/>
      <c r="J810" s="147"/>
      <c r="K810" s="143"/>
      <c r="L810" s="143"/>
      <c r="M810" s="147"/>
      <c r="N810" s="143"/>
      <c r="O810" s="143"/>
      <c r="P810" s="147"/>
      <c r="Q810" s="143"/>
      <c r="R810" s="143"/>
      <c r="S810" s="147"/>
      <c r="T810" s="143"/>
      <c r="U810" s="143"/>
      <c r="V810" s="147"/>
      <c r="W810" s="143"/>
      <c r="X810" s="143"/>
      <c r="Y810" s="147"/>
      <c r="Z810" s="143"/>
      <c r="AA810" s="143"/>
      <c r="AB810" s="147"/>
      <c r="AC810" s="147"/>
      <c r="AD810" s="147"/>
      <c r="AE810" s="143"/>
      <c r="AF810" s="143"/>
      <c r="AG810" s="147"/>
      <c r="AH810" s="147"/>
      <c r="AI810" s="147"/>
      <c r="AJ810" s="143"/>
      <c r="AK810" s="143"/>
      <c r="AL810" s="147"/>
      <c r="AM810" s="147"/>
      <c r="AN810" s="147"/>
      <c r="AO810" s="143"/>
      <c r="AP810" s="143"/>
      <c r="AQ810" s="147"/>
      <c r="AR810" s="147"/>
      <c r="AS810" s="147"/>
      <c r="AT810" s="143"/>
      <c r="AU810" s="143"/>
      <c r="AV810" s="147"/>
      <c r="AW810" s="147"/>
      <c r="AX810" s="147"/>
      <c r="AY810" s="147"/>
      <c r="AZ810" s="147"/>
      <c r="BA810" s="147"/>
      <c r="BB810" s="291"/>
      <c r="BC810" s="211"/>
    </row>
    <row r="811" spans="1:55" ht="22.5" hidden="1" customHeight="1">
      <c r="A811" s="288" t="s">
        <v>493</v>
      </c>
      <c r="B811" s="287"/>
      <c r="C811" s="287" t="s">
        <v>298</v>
      </c>
      <c r="D811" s="150" t="s">
        <v>41</v>
      </c>
      <c r="E811" s="143">
        <f t="shared" ref="E811:E813" si="901">H811+K811+N811+Q811+T811+W811+Z811+AE811+AJ811+AO811+AT811+AY811</f>
        <v>0</v>
      </c>
      <c r="F811" s="143">
        <f t="shared" ref="F811:F817" si="902">I811+L811+O811+R811+U811+X811+AA811+AF811+AK811+AP811+AU811+AZ811</f>
        <v>0</v>
      </c>
      <c r="G811" s="147" t="e">
        <f t="shared" si="851"/>
        <v>#DIV/0!</v>
      </c>
      <c r="H811" s="143">
        <f>H812+H813+H814+H816+H817</f>
        <v>0</v>
      </c>
      <c r="I811" s="143">
        <f t="shared" ref="I811" si="903">I812+I813+I814+I816+I817</f>
        <v>0</v>
      </c>
      <c r="J811" s="143"/>
      <c r="K811" s="143">
        <f t="shared" ref="K811:L811" si="904">K812+K813+K814+K816+K817</f>
        <v>0</v>
      </c>
      <c r="L811" s="143">
        <f t="shared" si="904"/>
        <v>0</v>
      </c>
      <c r="M811" s="143"/>
      <c r="N811" s="143">
        <f t="shared" ref="N811:O811" si="905">N812+N813+N814+N816+N817</f>
        <v>0</v>
      </c>
      <c r="O811" s="143">
        <f t="shared" si="905"/>
        <v>0</v>
      </c>
      <c r="P811" s="143"/>
      <c r="Q811" s="143">
        <f t="shared" ref="Q811:R811" si="906">Q812+Q813+Q814+Q816+Q817</f>
        <v>0</v>
      </c>
      <c r="R811" s="143">
        <f t="shared" si="906"/>
        <v>0</v>
      </c>
      <c r="S811" s="143"/>
      <c r="T811" s="143">
        <f t="shared" ref="T811:U811" si="907">T812+T813+T814+T816+T817</f>
        <v>0</v>
      </c>
      <c r="U811" s="143">
        <f t="shared" si="907"/>
        <v>0</v>
      </c>
      <c r="V811" s="143"/>
      <c r="W811" s="143">
        <f t="shared" ref="W811:X811" si="908">W812+W813+W814+W816+W817</f>
        <v>0</v>
      </c>
      <c r="X811" s="143">
        <f t="shared" si="908"/>
        <v>0</v>
      </c>
      <c r="Y811" s="143"/>
      <c r="Z811" s="143">
        <f t="shared" ref="Z811:AC811" si="909">Z812+Z813+Z814+Z816+Z817</f>
        <v>0</v>
      </c>
      <c r="AA811" s="143">
        <f t="shared" si="909"/>
        <v>0</v>
      </c>
      <c r="AB811" s="143">
        <f t="shared" si="909"/>
        <v>0</v>
      </c>
      <c r="AC811" s="143">
        <f t="shared" si="909"/>
        <v>0</v>
      </c>
      <c r="AD811" s="143"/>
      <c r="AE811" s="143">
        <f t="shared" ref="AE811:AH811" si="910">AE812+AE813+AE814+AE816+AE817</f>
        <v>0</v>
      </c>
      <c r="AF811" s="143">
        <f t="shared" si="910"/>
        <v>0</v>
      </c>
      <c r="AG811" s="143">
        <f t="shared" si="910"/>
        <v>0</v>
      </c>
      <c r="AH811" s="143">
        <f t="shared" si="910"/>
        <v>0</v>
      </c>
      <c r="AI811" s="143"/>
      <c r="AJ811" s="143">
        <f t="shared" ref="AJ811:AM811" si="911">AJ812+AJ813+AJ814+AJ816+AJ817</f>
        <v>0</v>
      </c>
      <c r="AK811" s="143">
        <f t="shared" si="911"/>
        <v>0</v>
      </c>
      <c r="AL811" s="143">
        <f t="shared" si="911"/>
        <v>0</v>
      </c>
      <c r="AM811" s="143">
        <f t="shared" si="911"/>
        <v>0</v>
      </c>
      <c r="AN811" s="143"/>
      <c r="AO811" s="143">
        <f t="shared" ref="AO811:AR811" si="912">AO812+AO813+AO814+AO816+AO817</f>
        <v>0</v>
      </c>
      <c r="AP811" s="143">
        <f t="shared" si="912"/>
        <v>0</v>
      </c>
      <c r="AQ811" s="143">
        <f t="shared" si="912"/>
        <v>0</v>
      </c>
      <c r="AR811" s="143">
        <f t="shared" si="912"/>
        <v>0</v>
      </c>
      <c r="AS811" s="143"/>
      <c r="AT811" s="143">
        <f t="shared" ref="AT811:AU811" si="913">AT812+AT813+AT814+AT816+AT817</f>
        <v>0</v>
      </c>
      <c r="AU811" s="143">
        <f t="shared" si="913"/>
        <v>0</v>
      </c>
      <c r="AV811" s="143">
        <f t="shared" ref="AV811:AW811" si="914">AV812+AV813+AV814+AV816+AV817</f>
        <v>0</v>
      </c>
      <c r="AW811" s="143">
        <f t="shared" si="914"/>
        <v>0</v>
      </c>
      <c r="AX811" s="143"/>
      <c r="AY811" s="143">
        <f t="shared" ref="AY811:AZ811" si="915">AY812+AY813+AY814+AY816+AY817</f>
        <v>0</v>
      </c>
      <c r="AZ811" s="143">
        <f t="shared" si="915"/>
        <v>0</v>
      </c>
      <c r="BA811" s="147"/>
      <c r="BB811" s="289" t="s">
        <v>426</v>
      </c>
      <c r="BC811" s="211"/>
    </row>
    <row r="812" spans="1:55" ht="32.25" hidden="1" customHeight="1">
      <c r="A812" s="288"/>
      <c r="B812" s="287"/>
      <c r="C812" s="287"/>
      <c r="D812" s="148" t="s">
        <v>37</v>
      </c>
      <c r="E812" s="143">
        <f t="shared" si="901"/>
        <v>0</v>
      </c>
      <c r="F812" s="143">
        <f t="shared" si="902"/>
        <v>0</v>
      </c>
      <c r="G812" s="147" t="e">
        <f t="shared" si="851"/>
        <v>#DIV/0!</v>
      </c>
      <c r="H812" s="143"/>
      <c r="I812" s="143"/>
      <c r="J812" s="147"/>
      <c r="K812" s="143"/>
      <c r="L812" s="143"/>
      <c r="M812" s="147"/>
      <c r="N812" s="143"/>
      <c r="O812" s="143"/>
      <c r="P812" s="147"/>
      <c r="Q812" s="143"/>
      <c r="R812" s="143"/>
      <c r="S812" s="147"/>
      <c r="T812" s="143"/>
      <c r="U812" s="143"/>
      <c r="V812" s="147"/>
      <c r="W812" s="143"/>
      <c r="X812" s="143"/>
      <c r="Y812" s="147"/>
      <c r="Z812" s="143"/>
      <c r="AA812" s="143"/>
      <c r="AB812" s="147"/>
      <c r="AC812" s="147"/>
      <c r="AD812" s="147"/>
      <c r="AE812" s="143"/>
      <c r="AF812" s="143"/>
      <c r="AG812" s="147"/>
      <c r="AH812" s="147"/>
      <c r="AI812" s="147"/>
      <c r="AJ812" s="143"/>
      <c r="AK812" s="143"/>
      <c r="AL812" s="147"/>
      <c r="AM812" s="147"/>
      <c r="AN812" s="147"/>
      <c r="AO812" s="143"/>
      <c r="AP812" s="143"/>
      <c r="AQ812" s="147"/>
      <c r="AR812" s="147"/>
      <c r="AS812" s="147"/>
      <c r="AT812" s="143"/>
      <c r="AU812" s="143"/>
      <c r="AV812" s="147"/>
      <c r="AW812" s="147"/>
      <c r="AX812" s="147"/>
      <c r="AY812" s="147"/>
      <c r="AZ812" s="147"/>
      <c r="BA812" s="147"/>
      <c r="BB812" s="290"/>
      <c r="BC812" s="211"/>
    </row>
    <row r="813" spans="1:55" ht="50.25" hidden="1" customHeight="1">
      <c r="A813" s="288"/>
      <c r="B813" s="287"/>
      <c r="C813" s="287"/>
      <c r="D813" s="172" t="s">
        <v>2</v>
      </c>
      <c r="E813" s="143">
        <f t="shared" si="901"/>
        <v>0</v>
      </c>
      <c r="F813" s="143">
        <f t="shared" si="902"/>
        <v>0</v>
      </c>
      <c r="G813" s="147" t="e">
        <f t="shared" si="851"/>
        <v>#DIV/0!</v>
      </c>
      <c r="H813" s="143"/>
      <c r="I813" s="143"/>
      <c r="J813" s="147"/>
      <c r="K813" s="143"/>
      <c r="L813" s="143"/>
      <c r="M813" s="147"/>
      <c r="N813" s="143"/>
      <c r="O813" s="143"/>
      <c r="P813" s="147"/>
      <c r="Q813" s="143"/>
      <c r="R813" s="143"/>
      <c r="S813" s="147"/>
      <c r="T813" s="143"/>
      <c r="U813" s="143"/>
      <c r="V813" s="147"/>
      <c r="W813" s="143"/>
      <c r="X813" s="143"/>
      <c r="Y813" s="147"/>
      <c r="Z813" s="143"/>
      <c r="AA813" s="143"/>
      <c r="AB813" s="147"/>
      <c r="AC813" s="147"/>
      <c r="AD813" s="147"/>
      <c r="AE813" s="143"/>
      <c r="AF813" s="143"/>
      <c r="AG813" s="147"/>
      <c r="AH813" s="147"/>
      <c r="AI813" s="147"/>
      <c r="AJ813" s="143"/>
      <c r="AK813" s="143"/>
      <c r="AL813" s="147"/>
      <c r="AM813" s="147"/>
      <c r="AN813" s="147"/>
      <c r="AO813" s="143"/>
      <c r="AP813" s="143"/>
      <c r="AQ813" s="147"/>
      <c r="AR813" s="147"/>
      <c r="AS813" s="147"/>
      <c r="AT813" s="143"/>
      <c r="AU813" s="143"/>
      <c r="AV813" s="147"/>
      <c r="AW813" s="147"/>
      <c r="AX813" s="147"/>
      <c r="AY813" s="147"/>
      <c r="AZ813" s="147"/>
      <c r="BA813" s="147"/>
      <c r="BB813" s="290"/>
      <c r="BC813" s="211"/>
    </row>
    <row r="814" spans="1:55" ht="22.5" hidden="1" customHeight="1">
      <c r="A814" s="288"/>
      <c r="B814" s="287"/>
      <c r="C814" s="287"/>
      <c r="D814" s="224" t="s">
        <v>268</v>
      </c>
      <c r="E814" s="143">
        <f>H814+K814+N814+Q814+T814+W814+Z814+AE814+AJ814+AO814+AT814+AY814</f>
        <v>0</v>
      </c>
      <c r="F814" s="143">
        <f t="shared" si="902"/>
        <v>0</v>
      </c>
      <c r="G814" s="147" t="e">
        <f t="shared" si="851"/>
        <v>#DIV/0!</v>
      </c>
      <c r="H814" s="143"/>
      <c r="I814" s="143"/>
      <c r="J814" s="147"/>
      <c r="K814" s="143"/>
      <c r="L814" s="143"/>
      <c r="M814" s="147"/>
      <c r="N814" s="143"/>
      <c r="O814" s="143"/>
      <c r="P814" s="147"/>
      <c r="Q814" s="143"/>
      <c r="R814" s="143"/>
      <c r="S814" s="147"/>
      <c r="T814" s="143"/>
      <c r="U814" s="143"/>
      <c r="V814" s="147"/>
      <c r="W814" s="143"/>
      <c r="X814" s="143"/>
      <c r="Y814" s="147"/>
      <c r="Z814" s="143"/>
      <c r="AA814" s="143"/>
      <c r="AB814" s="147"/>
      <c r="AC814" s="147"/>
      <c r="AD814" s="147"/>
      <c r="AE814" s="143"/>
      <c r="AF814" s="143"/>
      <c r="AG814" s="147"/>
      <c r="AH814" s="147"/>
      <c r="AI814" s="147"/>
      <c r="AJ814" s="143"/>
      <c r="AK814" s="143"/>
      <c r="AL814" s="147"/>
      <c r="AM814" s="147"/>
      <c r="AN814" s="147"/>
      <c r="AO814" s="143"/>
      <c r="AP814" s="143"/>
      <c r="AQ814" s="147"/>
      <c r="AR814" s="147"/>
      <c r="AS814" s="147"/>
      <c r="AT814" s="143"/>
      <c r="AU814" s="143"/>
      <c r="AV814" s="147"/>
      <c r="AW814" s="147"/>
      <c r="AX814" s="147"/>
      <c r="AY814" s="147"/>
      <c r="AZ814" s="147"/>
      <c r="BA814" s="147"/>
      <c r="BB814" s="290"/>
      <c r="BC814" s="211"/>
    </row>
    <row r="815" spans="1:55" ht="82.5" hidden="1" customHeight="1">
      <c r="A815" s="288"/>
      <c r="B815" s="287"/>
      <c r="C815" s="287"/>
      <c r="D815" s="224" t="s">
        <v>274</v>
      </c>
      <c r="E815" s="143">
        <f t="shared" ref="E815:E820" si="916">H815+K815+N815+Q815+T815+W815+Z815+AE815+AJ815+AO815+AT815+AY815</f>
        <v>0</v>
      </c>
      <c r="F815" s="143">
        <f t="shared" si="902"/>
        <v>0</v>
      </c>
      <c r="G815" s="147" t="e">
        <f t="shared" si="851"/>
        <v>#DIV/0!</v>
      </c>
      <c r="H815" s="143"/>
      <c r="I815" s="143"/>
      <c r="J815" s="147"/>
      <c r="K815" s="143"/>
      <c r="L815" s="143"/>
      <c r="M815" s="147"/>
      <c r="N815" s="143"/>
      <c r="O815" s="143"/>
      <c r="P815" s="147"/>
      <c r="Q815" s="143"/>
      <c r="R815" s="143"/>
      <c r="S815" s="147"/>
      <c r="T815" s="143"/>
      <c r="U815" s="143"/>
      <c r="V815" s="147"/>
      <c r="W815" s="143"/>
      <c r="X815" s="143"/>
      <c r="Y815" s="147"/>
      <c r="Z815" s="143"/>
      <c r="AA815" s="143"/>
      <c r="AB815" s="147"/>
      <c r="AC815" s="147"/>
      <c r="AD815" s="147"/>
      <c r="AE815" s="143"/>
      <c r="AF815" s="143"/>
      <c r="AG815" s="147"/>
      <c r="AH815" s="147"/>
      <c r="AI815" s="147"/>
      <c r="AJ815" s="143"/>
      <c r="AK815" s="143"/>
      <c r="AL815" s="147"/>
      <c r="AM815" s="147"/>
      <c r="AN815" s="147"/>
      <c r="AO815" s="143"/>
      <c r="AP815" s="143"/>
      <c r="AQ815" s="147"/>
      <c r="AR815" s="147"/>
      <c r="AS815" s="147"/>
      <c r="AT815" s="143"/>
      <c r="AU815" s="143"/>
      <c r="AV815" s="147"/>
      <c r="AW815" s="147"/>
      <c r="AX815" s="147"/>
      <c r="AY815" s="147"/>
      <c r="AZ815" s="147"/>
      <c r="BA815" s="147"/>
      <c r="BB815" s="290"/>
      <c r="BC815" s="211"/>
    </row>
    <row r="816" spans="1:55" ht="22.5" hidden="1" customHeight="1">
      <c r="A816" s="288"/>
      <c r="B816" s="287"/>
      <c r="C816" s="287"/>
      <c r="D816" s="224" t="s">
        <v>269</v>
      </c>
      <c r="E816" s="143">
        <f t="shared" si="916"/>
        <v>0</v>
      </c>
      <c r="F816" s="143">
        <f t="shared" si="902"/>
        <v>0</v>
      </c>
      <c r="G816" s="147" t="e">
        <f t="shared" si="851"/>
        <v>#DIV/0!</v>
      </c>
      <c r="H816" s="143"/>
      <c r="I816" s="143"/>
      <c r="J816" s="147"/>
      <c r="K816" s="143"/>
      <c r="L816" s="143"/>
      <c r="M816" s="147"/>
      <c r="N816" s="143"/>
      <c r="O816" s="143"/>
      <c r="P816" s="147"/>
      <c r="Q816" s="143"/>
      <c r="R816" s="143"/>
      <c r="S816" s="147"/>
      <c r="T816" s="143"/>
      <c r="U816" s="143"/>
      <c r="V816" s="147"/>
      <c r="W816" s="143"/>
      <c r="X816" s="143"/>
      <c r="Y816" s="147"/>
      <c r="Z816" s="143"/>
      <c r="AA816" s="143"/>
      <c r="AB816" s="147"/>
      <c r="AC816" s="147"/>
      <c r="AD816" s="147"/>
      <c r="AE816" s="143"/>
      <c r="AF816" s="143"/>
      <c r="AG816" s="147"/>
      <c r="AH816" s="147"/>
      <c r="AI816" s="147"/>
      <c r="AJ816" s="143"/>
      <c r="AK816" s="143"/>
      <c r="AL816" s="147"/>
      <c r="AM816" s="147"/>
      <c r="AN816" s="147"/>
      <c r="AO816" s="143"/>
      <c r="AP816" s="143"/>
      <c r="AQ816" s="147"/>
      <c r="AR816" s="147"/>
      <c r="AS816" s="147"/>
      <c r="AT816" s="143"/>
      <c r="AU816" s="143"/>
      <c r="AV816" s="147"/>
      <c r="AW816" s="147"/>
      <c r="AX816" s="147"/>
      <c r="AY816" s="147"/>
      <c r="AZ816" s="147"/>
      <c r="BA816" s="147"/>
      <c r="BB816" s="290"/>
      <c r="BC816" s="211"/>
    </row>
    <row r="817" spans="1:55" ht="31.2" hidden="1">
      <c r="A817" s="288"/>
      <c r="B817" s="287"/>
      <c r="C817" s="287"/>
      <c r="D817" s="228" t="s">
        <v>43</v>
      </c>
      <c r="E817" s="143">
        <f t="shared" si="916"/>
        <v>0</v>
      </c>
      <c r="F817" s="143">
        <f t="shared" si="902"/>
        <v>0</v>
      </c>
      <c r="G817" s="147" t="e">
        <f t="shared" si="851"/>
        <v>#DIV/0!</v>
      </c>
      <c r="H817" s="143"/>
      <c r="I817" s="143"/>
      <c r="J817" s="147"/>
      <c r="K817" s="143"/>
      <c r="L817" s="143"/>
      <c r="M817" s="147"/>
      <c r="N817" s="143"/>
      <c r="O817" s="143"/>
      <c r="P817" s="147"/>
      <c r="Q817" s="143"/>
      <c r="R817" s="143"/>
      <c r="S817" s="147"/>
      <c r="T817" s="143"/>
      <c r="U817" s="143"/>
      <c r="V817" s="147"/>
      <c r="W817" s="143"/>
      <c r="X817" s="143"/>
      <c r="Y817" s="147"/>
      <c r="Z817" s="143"/>
      <c r="AA817" s="143"/>
      <c r="AB817" s="147"/>
      <c r="AC817" s="147"/>
      <c r="AD817" s="147"/>
      <c r="AE817" s="143"/>
      <c r="AF817" s="143"/>
      <c r="AG817" s="147"/>
      <c r="AH817" s="147"/>
      <c r="AI817" s="147"/>
      <c r="AJ817" s="143"/>
      <c r="AK817" s="143"/>
      <c r="AL817" s="147"/>
      <c r="AM817" s="147"/>
      <c r="AN817" s="147"/>
      <c r="AO817" s="143"/>
      <c r="AP817" s="143"/>
      <c r="AQ817" s="147"/>
      <c r="AR817" s="147"/>
      <c r="AS817" s="147"/>
      <c r="AT817" s="143"/>
      <c r="AU817" s="143"/>
      <c r="AV817" s="147"/>
      <c r="AW817" s="147"/>
      <c r="AX817" s="147"/>
      <c r="AY817" s="147"/>
      <c r="AZ817" s="147"/>
      <c r="BA817" s="147"/>
      <c r="BB817" s="291"/>
      <c r="BC817" s="211"/>
    </row>
    <row r="818" spans="1:55" ht="22.5" hidden="1" customHeight="1">
      <c r="A818" s="288" t="s">
        <v>506</v>
      </c>
      <c r="B818" s="287"/>
      <c r="C818" s="287" t="s">
        <v>298</v>
      </c>
      <c r="D818" s="150" t="s">
        <v>41</v>
      </c>
      <c r="E818" s="143">
        <f t="shared" si="916"/>
        <v>0</v>
      </c>
      <c r="F818" s="143">
        <f t="shared" ref="F818:F824" si="917">I818+L818+O818+R818+U818+X818+AA818+AF818+AK818+AP818+AU818+AZ818</f>
        <v>0</v>
      </c>
      <c r="G818" s="147" t="e">
        <f t="shared" si="851"/>
        <v>#DIV/0!</v>
      </c>
      <c r="H818" s="143">
        <f>H819+H820+H821+H823+H824</f>
        <v>0</v>
      </c>
      <c r="I818" s="143">
        <f t="shared" ref="I818" si="918">I819+I820+I821+I823+I824</f>
        <v>0</v>
      </c>
      <c r="J818" s="143"/>
      <c r="K818" s="143">
        <f t="shared" ref="K818:L818" si="919">K819+K820+K821+K823+K824</f>
        <v>0</v>
      </c>
      <c r="L818" s="143">
        <f t="shared" si="919"/>
        <v>0</v>
      </c>
      <c r="M818" s="143"/>
      <c r="N818" s="143">
        <f t="shared" ref="N818:O818" si="920">N819+N820+N821+N823+N824</f>
        <v>0</v>
      </c>
      <c r="O818" s="143">
        <f t="shared" si="920"/>
        <v>0</v>
      </c>
      <c r="P818" s="143"/>
      <c r="Q818" s="143">
        <f t="shared" ref="Q818:R818" si="921">Q819+Q820+Q821+Q823+Q824</f>
        <v>0</v>
      </c>
      <c r="R818" s="143">
        <f t="shared" si="921"/>
        <v>0</v>
      </c>
      <c r="S818" s="143"/>
      <c r="T818" s="143">
        <f t="shared" ref="T818:U818" si="922">T819+T820+T821+T823+T824</f>
        <v>0</v>
      </c>
      <c r="U818" s="143">
        <f t="shared" si="922"/>
        <v>0</v>
      </c>
      <c r="V818" s="143"/>
      <c r="W818" s="143">
        <f t="shared" ref="W818:X818" si="923">W819+W820+W821+W823+W824</f>
        <v>0</v>
      </c>
      <c r="X818" s="143">
        <f t="shared" si="923"/>
        <v>0</v>
      </c>
      <c r="Y818" s="143"/>
      <c r="Z818" s="143">
        <f t="shared" ref="Z818:AC818" si="924">Z819+Z820+Z821+Z823+Z824</f>
        <v>0</v>
      </c>
      <c r="AA818" s="143">
        <f t="shared" si="924"/>
        <v>0</v>
      </c>
      <c r="AB818" s="143">
        <f t="shared" si="924"/>
        <v>0</v>
      </c>
      <c r="AC818" s="143">
        <f t="shared" si="924"/>
        <v>0</v>
      </c>
      <c r="AD818" s="143"/>
      <c r="AE818" s="143">
        <f t="shared" ref="AE818:AH818" si="925">AE819+AE820+AE821+AE823+AE824</f>
        <v>0</v>
      </c>
      <c r="AF818" s="143">
        <f t="shared" si="925"/>
        <v>0</v>
      </c>
      <c r="AG818" s="143">
        <f t="shared" si="925"/>
        <v>0</v>
      </c>
      <c r="AH818" s="143">
        <f t="shared" si="925"/>
        <v>0</v>
      </c>
      <c r="AI818" s="143"/>
      <c r="AJ818" s="143">
        <f t="shared" ref="AJ818:AM818" si="926">AJ819+AJ820+AJ821+AJ823+AJ824</f>
        <v>0</v>
      </c>
      <c r="AK818" s="143">
        <f t="shared" si="926"/>
        <v>0</v>
      </c>
      <c r="AL818" s="143">
        <f t="shared" si="926"/>
        <v>0</v>
      </c>
      <c r="AM818" s="143">
        <f t="shared" si="926"/>
        <v>0</v>
      </c>
      <c r="AN818" s="143"/>
      <c r="AO818" s="143">
        <f t="shared" ref="AO818:AR818" si="927">AO819+AO820+AO821+AO823+AO824</f>
        <v>0</v>
      </c>
      <c r="AP818" s="143">
        <f t="shared" si="927"/>
        <v>0</v>
      </c>
      <c r="AQ818" s="143">
        <f t="shared" si="927"/>
        <v>0</v>
      </c>
      <c r="AR818" s="143">
        <f t="shared" si="927"/>
        <v>0</v>
      </c>
      <c r="AS818" s="143"/>
      <c r="AT818" s="143">
        <f t="shared" ref="AT818" si="928">AT819+AT820+AT821+AT823+AT824</f>
        <v>0</v>
      </c>
      <c r="AU818" s="143"/>
      <c r="AV818" s="143">
        <f t="shared" ref="AV818:AW818" si="929">AV819+AV820+AV821+AV823+AV824</f>
        <v>0</v>
      </c>
      <c r="AW818" s="143">
        <f t="shared" si="929"/>
        <v>0</v>
      </c>
      <c r="AX818" s="143"/>
      <c r="AY818" s="143">
        <f t="shared" ref="AY818:AZ818" si="930">AY819+AY820+AY821+AY823+AY824</f>
        <v>0</v>
      </c>
      <c r="AZ818" s="143">
        <f t="shared" si="930"/>
        <v>0</v>
      </c>
      <c r="BA818" s="147"/>
      <c r="BB818" s="289" t="s">
        <v>426</v>
      </c>
      <c r="BC818" s="216"/>
    </row>
    <row r="819" spans="1:55" ht="32.25" hidden="1" customHeight="1">
      <c r="A819" s="288"/>
      <c r="B819" s="287"/>
      <c r="C819" s="287"/>
      <c r="D819" s="148" t="s">
        <v>37</v>
      </c>
      <c r="E819" s="143">
        <f t="shared" si="916"/>
        <v>0</v>
      </c>
      <c r="F819" s="143">
        <f t="shared" si="917"/>
        <v>0</v>
      </c>
      <c r="G819" s="147" t="e">
        <f t="shared" si="851"/>
        <v>#DIV/0!</v>
      </c>
      <c r="H819" s="143"/>
      <c r="I819" s="143"/>
      <c r="J819" s="147"/>
      <c r="K819" s="143"/>
      <c r="L819" s="143"/>
      <c r="M819" s="147"/>
      <c r="N819" s="143"/>
      <c r="O819" s="143"/>
      <c r="P819" s="147"/>
      <c r="Q819" s="143"/>
      <c r="R819" s="143"/>
      <c r="S819" s="147"/>
      <c r="T819" s="143"/>
      <c r="U819" s="143"/>
      <c r="V819" s="147"/>
      <c r="W819" s="143"/>
      <c r="X819" s="143"/>
      <c r="Y819" s="147"/>
      <c r="Z819" s="143"/>
      <c r="AA819" s="143"/>
      <c r="AB819" s="147"/>
      <c r="AC819" s="147"/>
      <c r="AD819" s="147"/>
      <c r="AE819" s="143"/>
      <c r="AF819" s="143"/>
      <c r="AG819" s="147"/>
      <c r="AH819" s="147"/>
      <c r="AI819" s="147"/>
      <c r="AJ819" s="143"/>
      <c r="AK819" s="143"/>
      <c r="AL819" s="147"/>
      <c r="AM819" s="147"/>
      <c r="AN819" s="147"/>
      <c r="AO819" s="143"/>
      <c r="AP819" s="143"/>
      <c r="AQ819" s="147"/>
      <c r="AR819" s="147"/>
      <c r="AS819" s="147"/>
      <c r="AT819" s="143"/>
      <c r="AU819" s="143"/>
      <c r="AV819" s="147"/>
      <c r="AW819" s="147"/>
      <c r="AX819" s="147"/>
      <c r="AY819" s="147"/>
      <c r="AZ819" s="147"/>
      <c r="BA819" s="147"/>
      <c r="BB819" s="290"/>
      <c r="BC819" s="216"/>
    </row>
    <row r="820" spans="1:55" ht="50.25" hidden="1" customHeight="1">
      <c r="A820" s="288"/>
      <c r="B820" s="287"/>
      <c r="C820" s="287"/>
      <c r="D820" s="172" t="s">
        <v>2</v>
      </c>
      <c r="E820" s="143">
        <f t="shared" si="916"/>
        <v>0</v>
      </c>
      <c r="F820" s="143">
        <f t="shared" si="917"/>
        <v>0</v>
      </c>
      <c r="G820" s="147" t="e">
        <f t="shared" si="851"/>
        <v>#DIV/0!</v>
      </c>
      <c r="H820" s="143"/>
      <c r="I820" s="143"/>
      <c r="J820" s="147"/>
      <c r="K820" s="143"/>
      <c r="L820" s="143"/>
      <c r="M820" s="147"/>
      <c r="N820" s="143"/>
      <c r="O820" s="143"/>
      <c r="P820" s="147"/>
      <c r="Q820" s="143"/>
      <c r="R820" s="143"/>
      <c r="S820" s="147"/>
      <c r="T820" s="143"/>
      <c r="U820" s="143"/>
      <c r="V820" s="147"/>
      <c r="W820" s="143"/>
      <c r="X820" s="143"/>
      <c r="Y820" s="147"/>
      <c r="Z820" s="143"/>
      <c r="AA820" s="143"/>
      <c r="AB820" s="147"/>
      <c r="AC820" s="147"/>
      <c r="AD820" s="147"/>
      <c r="AE820" s="143"/>
      <c r="AF820" s="143"/>
      <c r="AG820" s="147"/>
      <c r="AH820" s="147"/>
      <c r="AI820" s="147"/>
      <c r="AJ820" s="143"/>
      <c r="AK820" s="143"/>
      <c r="AL820" s="147"/>
      <c r="AM820" s="147"/>
      <c r="AN820" s="147"/>
      <c r="AO820" s="143"/>
      <c r="AP820" s="143"/>
      <c r="AQ820" s="147"/>
      <c r="AR820" s="147"/>
      <c r="AS820" s="147"/>
      <c r="AT820" s="143"/>
      <c r="AU820" s="143"/>
      <c r="AV820" s="147"/>
      <c r="AW820" s="147"/>
      <c r="AX820" s="147"/>
      <c r="AY820" s="147"/>
      <c r="AZ820" s="147"/>
      <c r="BA820" s="147"/>
      <c r="BB820" s="290"/>
      <c r="BC820" s="216"/>
    </row>
    <row r="821" spans="1:55" ht="22.5" hidden="1" customHeight="1">
      <c r="A821" s="288"/>
      <c r="B821" s="287"/>
      <c r="C821" s="287"/>
      <c r="D821" s="224" t="s">
        <v>268</v>
      </c>
      <c r="E821" s="143">
        <f>H821+K821+N821+Q821+T821+W821+Z821+AE821+AJ821+AO821+AT821+AY821</f>
        <v>0</v>
      </c>
      <c r="F821" s="143">
        <f t="shared" si="917"/>
        <v>0</v>
      </c>
      <c r="G821" s="147" t="e">
        <f t="shared" si="851"/>
        <v>#DIV/0!</v>
      </c>
      <c r="H821" s="143"/>
      <c r="I821" s="143"/>
      <c r="J821" s="147"/>
      <c r="K821" s="143"/>
      <c r="L821" s="143"/>
      <c r="M821" s="147"/>
      <c r="N821" s="143"/>
      <c r="O821" s="143"/>
      <c r="P821" s="147"/>
      <c r="Q821" s="143"/>
      <c r="R821" s="143"/>
      <c r="S821" s="147"/>
      <c r="T821" s="143"/>
      <c r="U821" s="143"/>
      <c r="V821" s="147"/>
      <c r="W821" s="143"/>
      <c r="X821" s="143"/>
      <c r="Y821" s="147"/>
      <c r="Z821" s="143"/>
      <c r="AA821" s="143"/>
      <c r="AB821" s="147"/>
      <c r="AC821" s="147"/>
      <c r="AD821" s="147"/>
      <c r="AE821" s="143"/>
      <c r="AF821" s="143"/>
      <c r="AG821" s="147"/>
      <c r="AH821" s="147"/>
      <c r="AI821" s="147"/>
      <c r="AJ821" s="143"/>
      <c r="AK821" s="143"/>
      <c r="AL821" s="147"/>
      <c r="AM821" s="147"/>
      <c r="AN821" s="147"/>
      <c r="AO821" s="143"/>
      <c r="AP821" s="143"/>
      <c r="AQ821" s="147"/>
      <c r="AR821" s="147"/>
      <c r="AS821" s="147"/>
      <c r="AT821" s="143"/>
      <c r="AU821" s="143"/>
      <c r="AV821" s="147"/>
      <c r="AW821" s="147"/>
      <c r="AX821" s="147"/>
      <c r="AY821" s="143"/>
      <c r="AZ821" s="143"/>
      <c r="BA821" s="147"/>
      <c r="BB821" s="290"/>
      <c r="BC821" s="216"/>
    </row>
    <row r="822" spans="1:55" ht="82.5" hidden="1" customHeight="1">
      <c r="A822" s="288"/>
      <c r="B822" s="287"/>
      <c r="C822" s="287"/>
      <c r="D822" s="224" t="s">
        <v>274</v>
      </c>
      <c r="E822" s="143">
        <f t="shared" ref="E822:E824" si="931">H822+K822+N822+Q822+T822+W822+Z822+AE822+AJ822+AO822+AT822+AY822</f>
        <v>0</v>
      </c>
      <c r="F822" s="143">
        <f t="shared" si="917"/>
        <v>0</v>
      </c>
      <c r="G822" s="147" t="e">
        <f t="shared" si="851"/>
        <v>#DIV/0!</v>
      </c>
      <c r="H822" s="143"/>
      <c r="I822" s="143"/>
      <c r="J822" s="147"/>
      <c r="K822" s="143"/>
      <c r="L822" s="143"/>
      <c r="M822" s="147"/>
      <c r="N822" s="143"/>
      <c r="O822" s="143"/>
      <c r="P822" s="147"/>
      <c r="Q822" s="143"/>
      <c r="R822" s="143"/>
      <c r="S822" s="147"/>
      <c r="T822" s="143"/>
      <c r="U822" s="143"/>
      <c r="V822" s="147"/>
      <c r="W822" s="143"/>
      <c r="X822" s="143"/>
      <c r="Y822" s="147"/>
      <c r="Z822" s="143"/>
      <c r="AA822" s="143"/>
      <c r="AB822" s="147"/>
      <c r="AC822" s="147"/>
      <c r="AD822" s="147"/>
      <c r="AE822" s="143"/>
      <c r="AF822" s="143"/>
      <c r="AG822" s="147"/>
      <c r="AH822" s="147"/>
      <c r="AI822" s="147"/>
      <c r="AJ822" s="143"/>
      <c r="AK822" s="143"/>
      <c r="AL822" s="147"/>
      <c r="AM822" s="147"/>
      <c r="AN822" s="147"/>
      <c r="AO822" s="143"/>
      <c r="AP822" s="143"/>
      <c r="AQ822" s="147"/>
      <c r="AR822" s="147"/>
      <c r="AS822" s="147"/>
      <c r="AT822" s="143"/>
      <c r="AU822" s="143"/>
      <c r="AV822" s="147"/>
      <c r="AW822" s="147"/>
      <c r="AX822" s="147"/>
      <c r="AY822" s="147"/>
      <c r="AZ822" s="147"/>
      <c r="BA822" s="147"/>
      <c r="BB822" s="290"/>
      <c r="BC822" s="216"/>
    </row>
    <row r="823" spans="1:55" ht="22.5" hidden="1" customHeight="1">
      <c r="A823" s="288"/>
      <c r="B823" s="287"/>
      <c r="C823" s="287"/>
      <c r="D823" s="224" t="s">
        <v>269</v>
      </c>
      <c r="E823" s="143">
        <f t="shared" si="931"/>
        <v>0</v>
      </c>
      <c r="F823" s="143">
        <f t="shared" si="917"/>
        <v>0</v>
      </c>
      <c r="G823" s="147" t="e">
        <f t="shared" si="851"/>
        <v>#DIV/0!</v>
      </c>
      <c r="H823" s="143"/>
      <c r="I823" s="143"/>
      <c r="J823" s="147"/>
      <c r="K823" s="143"/>
      <c r="L823" s="143"/>
      <c r="M823" s="147"/>
      <c r="N823" s="143"/>
      <c r="O823" s="143"/>
      <c r="P823" s="147"/>
      <c r="Q823" s="143"/>
      <c r="R823" s="143"/>
      <c r="S823" s="147"/>
      <c r="T823" s="143"/>
      <c r="U823" s="143"/>
      <c r="V823" s="147"/>
      <c r="W823" s="143"/>
      <c r="X823" s="143"/>
      <c r="Y823" s="147"/>
      <c r="Z823" s="143"/>
      <c r="AA823" s="143"/>
      <c r="AB823" s="147"/>
      <c r="AC823" s="147"/>
      <c r="AD823" s="147"/>
      <c r="AE823" s="143"/>
      <c r="AF823" s="143"/>
      <c r="AG823" s="147"/>
      <c r="AH823" s="147"/>
      <c r="AI823" s="147"/>
      <c r="AJ823" s="143"/>
      <c r="AK823" s="143"/>
      <c r="AL823" s="147"/>
      <c r="AM823" s="147"/>
      <c r="AN823" s="147"/>
      <c r="AO823" s="143"/>
      <c r="AP823" s="143"/>
      <c r="AQ823" s="147"/>
      <c r="AR823" s="147"/>
      <c r="AS823" s="147"/>
      <c r="AT823" s="143"/>
      <c r="AU823" s="143"/>
      <c r="AV823" s="147"/>
      <c r="AW823" s="147"/>
      <c r="AX823" s="147"/>
      <c r="AY823" s="147"/>
      <c r="AZ823" s="147"/>
      <c r="BA823" s="147"/>
      <c r="BB823" s="290"/>
      <c r="BC823" s="216"/>
    </row>
    <row r="824" spans="1:55" ht="31.2" hidden="1">
      <c r="A824" s="288"/>
      <c r="B824" s="287"/>
      <c r="C824" s="287"/>
      <c r="D824" s="228" t="s">
        <v>43</v>
      </c>
      <c r="E824" s="143">
        <f t="shared" si="931"/>
        <v>0</v>
      </c>
      <c r="F824" s="143">
        <f t="shared" si="917"/>
        <v>0</v>
      </c>
      <c r="G824" s="147" t="e">
        <f t="shared" si="851"/>
        <v>#DIV/0!</v>
      </c>
      <c r="H824" s="143"/>
      <c r="I824" s="143"/>
      <c r="J824" s="147"/>
      <c r="K824" s="143"/>
      <c r="L824" s="143"/>
      <c r="M824" s="147"/>
      <c r="N824" s="143"/>
      <c r="O824" s="143"/>
      <c r="P824" s="147"/>
      <c r="Q824" s="143"/>
      <c r="R824" s="143"/>
      <c r="S824" s="147"/>
      <c r="T824" s="143"/>
      <c r="U824" s="143"/>
      <c r="V824" s="147"/>
      <c r="W824" s="143"/>
      <c r="X824" s="143"/>
      <c r="Y824" s="147"/>
      <c r="Z824" s="143"/>
      <c r="AA824" s="143"/>
      <c r="AB824" s="147"/>
      <c r="AC824" s="147"/>
      <c r="AD824" s="147"/>
      <c r="AE824" s="143"/>
      <c r="AF824" s="143"/>
      <c r="AG824" s="147"/>
      <c r="AH824" s="147"/>
      <c r="AI824" s="147"/>
      <c r="AJ824" s="143"/>
      <c r="AK824" s="143"/>
      <c r="AL824" s="147"/>
      <c r="AM824" s="147"/>
      <c r="AN824" s="147"/>
      <c r="AO824" s="143"/>
      <c r="AP824" s="143"/>
      <c r="AQ824" s="147"/>
      <c r="AR824" s="147"/>
      <c r="AS824" s="147"/>
      <c r="AT824" s="143"/>
      <c r="AU824" s="143"/>
      <c r="AV824" s="147"/>
      <c r="AW824" s="147"/>
      <c r="AX824" s="147"/>
      <c r="AY824" s="147"/>
      <c r="AZ824" s="147"/>
      <c r="BA824" s="147"/>
      <c r="BB824" s="291"/>
      <c r="BC824" s="216"/>
    </row>
    <row r="825" spans="1:55" ht="22.5" customHeight="1">
      <c r="A825" s="378" t="s">
        <v>355</v>
      </c>
      <c r="B825" s="379"/>
      <c r="C825" s="380"/>
      <c r="D825" s="150" t="s">
        <v>41</v>
      </c>
      <c r="E825" s="143">
        <f t="shared" si="853"/>
        <v>925.58899999999983</v>
      </c>
      <c r="F825" s="143">
        <f t="shared" ref="F825:F831" si="932">I825+L825+O825+R825+U825+X825+AA825+AF825+AK825+AP825+AU825+AZ825</f>
        <v>894.51131999999984</v>
      </c>
      <c r="G825" s="147">
        <f t="shared" si="851"/>
        <v>0.96642388792433787</v>
      </c>
      <c r="H825" s="143">
        <f>H826+H827+H828+H830+H831</f>
        <v>0</v>
      </c>
      <c r="I825" s="143">
        <f t="shared" ref="I825" si="933">I826+I827+I828+I830+I831</f>
        <v>0</v>
      </c>
      <c r="J825" s="143"/>
      <c r="K825" s="143">
        <f t="shared" ref="K825:L825" si="934">K826+K827+K828+K830+K831</f>
        <v>0</v>
      </c>
      <c r="L825" s="143">
        <f t="shared" si="934"/>
        <v>0</v>
      </c>
      <c r="M825" s="143"/>
      <c r="N825" s="143">
        <f t="shared" ref="N825:O825" si="935">N826+N827+N828+N830+N831</f>
        <v>0</v>
      </c>
      <c r="O825" s="143">
        <f t="shared" si="935"/>
        <v>0</v>
      </c>
      <c r="P825" s="143"/>
      <c r="Q825" s="143">
        <f t="shared" ref="Q825:R825" si="936">Q826+Q827+Q828+Q830+Q831</f>
        <v>0</v>
      </c>
      <c r="R825" s="143">
        <f t="shared" si="936"/>
        <v>0</v>
      </c>
      <c r="S825" s="143"/>
      <c r="T825" s="143">
        <f t="shared" ref="T825:U825" si="937">T826+T827+T828+T830+T831</f>
        <v>0</v>
      </c>
      <c r="U825" s="143">
        <f t="shared" si="937"/>
        <v>0</v>
      </c>
      <c r="V825" s="143"/>
      <c r="W825" s="143">
        <f t="shared" ref="W825:X825" si="938">W826+W827+W828+W830+W831</f>
        <v>0</v>
      </c>
      <c r="X825" s="143">
        <f t="shared" si="938"/>
        <v>0</v>
      </c>
      <c r="Y825" s="143"/>
      <c r="Z825" s="143">
        <f t="shared" ref="Z825:AC825" si="939">Z826+Z827+Z828+Z830+Z831</f>
        <v>0</v>
      </c>
      <c r="AA825" s="143">
        <f t="shared" si="939"/>
        <v>0</v>
      </c>
      <c r="AB825" s="143">
        <f t="shared" si="939"/>
        <v>0</v>
      </c>
      <c r="AC825" s="143">
        <f t="shared" si="939"/>
        <v>0</v>
      </c>
      <c r="AD825" s="143"/>
      <c r="AE825" s="143">
        <f t="shared" ref="AE825:AH825" si="940">AE826+AE827+AE828+AE830+AE831</f>
        <v>569.85637999999994</v>
      </c>
      <c r="AF825" s="143">
        <f t="shared" si="940"/>
        <v>569.85637999999994</v>
      </c>
      <c r="AG825" s="143">
        <f t="shared" si="940"/>
        <v>0</v>
      </c>
      <c r="AH825" s="143">
        <f t="shared" si="940"/>
        <v>0</v>
      </c>
      <c r="AI825" s="143"/>
      <c r="AJ825" s="143">
        <f t="shared" ref="AJ825:AM825" si="941">AJ826+AJ827+AJ828+AJ830+AJ831</f>
        <v>201.81093999999999</v>
      </c>
      <c r="AK825" s="143">
        <f t="shared" si="941"/>
        <v>201.81093999999999</v>
      </c>
      <c r="AL825" s="143">
        <f t="shared" si="941"/>
        <v>0</v>
      </c>
      <c r="AM825" s="143">
        <f t="shared" si="941"/>
        <v>0</v>
      </c>
      <c r="AN825" s="143"/>
      <c r="AO825" s="143">
        <f t="shared" ref="AO825:AR825" si="942">AO826+AO827+AO828+AO830+AO831</f>
        <v>122.84399999999999</v>
      </c>
      <c r="AP825" s="143">
        <f t="shared" si="942"/>
        <v>122.84399999999999</v>
      </c>
      <c r="AQ825" s="143">
        <f t="shared" si="942"/>
        <v>0</v>
      </c>
      <c r="AR825" s="143">
        <f t="shared" si="942"/>
        <v>0</v>
      </c>
      <c r="AS825" s="143"/>
      <c r="AT825" s="143">
        <f>AT826+AT827+AT828+AT830+AT831</f>
        <v>0</v>
      </c>
      <c r="AU825" s="143">
        <f t="shared" ref="AU825:AW825" si="943">AU826+AU827+AU828+AU830+AU831</f>
        <v>0</v>
      </c>
      <c r="AV825" s="143">
        <f t="shared" si="943"/>
        <v>0</v>
      </c>
      <c r="AW825" s="143">
        <f t="shared" si="943"/>
        <v>0</v>
      </c>
      <c r="AX825" s="143"/>
      <c r="AY825" s="143">
        <f t="shared" ref="AY825:AZ825" si="944">AY826+AY827+AY828+AY830+AY831</f>
        <v>31.077680000000001</v>
      </c>
      <c r="AZ825" s="143">
        <f t="shared" si="944"/>
        <v>0</v>
      </c>
      <c r="BA825" s="147"/>
      <c r="BB825" s="147"/>
      <c r="BC825" s="216"/>
    </row>
    <row r="826" spans="1:55" ht="32.25" customHeight="1">
      <c r="A826" s="381"/>
      <c r="B826" s="382"/>
      <c r="C826" s="383"/>
      <c r="D826" s="148" t="s">
        <v>37</v>
      </c>
      <c r="E826" s="143">
        <f t="shared" si="853"/>
        <v>0</v>
      </c>
      <c r="F826" s="143">
        <f t="shared" si="932"/>
        <v>0</v>
      </c>
      <c r="G826" s="147"/>
      <c r="H826" s="143">
        <f>H784</f>
        <v>0</v>
      </c>
      <c r="I826" s="143">
        <f t="shared" ref="I826:AS826" si="945">I784</f>
        <v>0</v>
      </c>
      <c r="J826" s="143">
        <f t="shared" si="945"/>
        <v>0</v>
      </c>
      <c r="K826" s="143">
        <f t="shared" si="945"/>
        <v>0</v>
      </c>
      <c r="L826" s="143">
        <f t="shared" si="945"/>
        <v>0</v>
      </c>
      <c r="M826" s="143">
        <f t="shared" si="945"/>
        <v>0</v>
      </c>
      <c r="N826" s="143">
        <f t="shared" si="945"/>
        <v>0</v>
      </c>
      <c r="O826" s="143">
        <f t="shared" si="945"/>
        <v>0</v>
      </c>
      <c r="P826" s="143">
        <f t="shared" si="945"/>
        <v>0</v>
      </c>
      <c r="Q826" s="143">
        <f t="shared" si="945"/>
        <v>0</v>
      </c>
      <c r="R826" s="143">
        <f t="shared" si="945"/>
        <v>0</v>
      </c>
      <c r="S826" s="143">
        <f t="shared" si="945"/>
        <v>0</v>
      </c>
      <c r="T826" s="143">
        <f t="shared" si="945"/>
        <v>0</v>
      </c>
      <c r="U826" s="143">
        <f t="shared" si="945"/>
        <v>0</v>
      </c>
      <c r="V826" s="143">
        <f t="shared" si="945"/>
        <v>0</v>
      </c>
      <c r="W826" s="143">
        <f t="shared" si="945"/>
        <v>0</v>
      </c>
      <c r="X826" s="143">
        <f t="shared" si="945"/>
        <v>0</v>
      </c>
      <c r="Y826" s="143">
        <f t="shared" si="945"/>
        <v>0</v>
      </c>
      <c r="Z826" s="143">
        <f t="shared" si="945"/>
        <v>0</v>
      </c>
      <c r="AA826" s="143">
        <f t="shared" si="945"/>
        <v>0</v>
      </c>
      <c r="AB826" s="143">
        <f t="shared" si="945"/>
        <v>0</v>
      </c>
      <c r="AC826" s="143">
        <f t="shared" si="945"/>
        <v>0</v>
      </c>
      <c r="AD826" s="143">
        <f t="shared" si="945"/>
        <v>0</v>
      </c>
      <c r="AE826" s="143">
        <f t="shared" si="945"/>
        <v>0</v>
      </c>
      <c r="AF826" s="143">
        <f t="shared" si="945"/>
        <v>0</v>
      </c>
      <c r="AG826" s="143">
        <f t="shared" si="945"/>
        <v>0</v>
      </c>
      <c r="AH826" s="143">
        <f t="shared" si="945"/>
        <v>0</v>
      </c>
      <c r="AI826" s="143">
        <f t="shared" si="945"/>
        <v>0</v>
      </c>
      <c r="AJ826" s="143">
        <f t="shared" si="945"/>
        <v>0</v>
      </c>
      <c r="AK826" s="143">
        <f t="shared" si="945"/>
        <v>0</v>
      </c>
      <c r="AL826" s="143">
        <f t="shared" si="945"/>
        <v>0</v>
      </c>
      <c r="AM826" s="143">
        <f t="shared" si="945"/>
        <v>0</v>
      </c>
      <c r="AN826" s="143">
        <f t="shared" si="945"/>
        <v>0</v>
      </c>
      <c r="AO826" s="143">
        <f t="shared" si="945"/>
        <v>0</v>
      </c>
      <c r="AP826" s="143">
        <f t="shared" si="945"/>
        <v>0</v>
      </c>
      <c r="AQ826" s="143">
        <f t="shared" si="945"/>
        <v>0</v>
      </c>
      <c r="AR826" s="143">
        <f t="shared" si="945"/>
        <v>0</v>
      </c>
      <c r="AS826" s="143">
        <f t="shared" si="945"/>
        <v>0</v>
      </c>
      <c r="AT826" s="143">
        <f>AT784</f>
        <v>0</v>
      </c>
      <c r="AU826" s="143">
        <f>AU784</f>
        <v>0</v>
      </c>
      <c r="AV826" s="143">
        <f t="shared" ref="AV826:BA831" si="946">AV784</f>
        <v>0</v>
      </c>
      <c r="AW826" s="143">
        <f t="shared" si="946"/>
        <v>0</v>
      </c>
      <c r="AX826" s="143">
        <f t="shared" si="946"/>
        <v>0</v>
      </c>
      <c r="AY826" s="143">
        <f t="shared" si="946"/>
        <v>0</v>
      </c>
      <c r="AZ826" s="143">
        <f t="shared" si="946"/>
        <v>0</v>
      </c>
      <c r="BA826" s="143">
        <f t="shared" si="946"/>
        <v>0</v>
      </c>
      <c r="BB826" s="143"/>
      <c r="BC826" s="216"/>
    </row>
    <row r="827" spans="1:55" ht="50.25" customHeight="1">
      <c r="A827" s="381"/>
      <c r="B827" s="382"/>
      <c r="C827" s="383"/>
      <c r="D827" s="172" t="s">
        <v>2</v>
      </c>
      <c r="E827" s="143">
        <f t="shared" si="853"/>
        <v>0</v>
      </c>
      <c r="F827" s="143">
        <f t="shared" si="932"/>
        <v>0</v>
      </c>
      <c r="G827" s="147"/>
      <c r="H827" s="143">
        <f t="shared" ref="H827:AU827" si="947">H785</f>
        <v>0</v>
      </c>
      <c r="I827" s="143">
        <f t="shared" si="947"/>
        <v>0</v>
      </c>
      <c r="J827" s="143">
        <f t="shared" si="947"/>
        <v>0</v>
      </c>
      <c r="K827" s="143">
        <f t="shared" si="947"/>
        <v>0</v>
      </c>
      <c r="L827" s="143">
        <f t="shared" si="947"/>
        <v>0</v>
      </c>
      <c r="M827" s="143">
        <f t="shared" si="947"/>
        <v>0</v>
      </c>
      <c r="N827" s="143">
        <f t="shared" si="947"/>
        <v>0</v>
      </c>
      <c r="O827" s="143">
        <f t="shared" si="947"/>
        <v>0</v>
      </c>
      <c r="P827" s="143">
        <f t="shared" si="947"/>
        <v>0</v>
      </c>
      <c r="Q827" s="143">
        <f t="shared" si="947"/>
        <v>0</v>
      </c>
      <c r="R827" s="143">
        <f t="shared" si="947"/>
        <v>0</v>
      </c>
      <c r="S827" s="143">
        <f t="shared" si="947"/>
        <v>0</v>
      </c>
      <c r="T827" s="143">
        <f t="shared" si="947"/>
        <v>0</v>
      </c>
      <c r="U827" s="143">
        <f t="shared" si="947"/>
        <v>0</v>
      </c>
      <c r="V827" s="143">
        <f t="shared" si="947"/>
        <v>0</v>
      </c>
      <c r="W827" s="143">
        <f t="shared" si="947"/>
        <v>0</v>
      </c>
      <c r="X827" s="143">
        <f t="shared" si="947"/>
        <v>0</v>
      </c>
      <c r="Y827" s="143">
        <f t="shared" si="947"/>
        <v>0</v>
      </c>
      <c r="Z827" s="143">
        <f t="shared" si="947"/>
        <v>0</v>
      </c>
      <c r="AA827" s="143">
        <f t="shared" si="947"/>
        <v>0</v>
      </c>
      <c r="AB827" s="143">
        <f t="shared" si="947"/>
        <v>0</v>
      </c>
      <c r="AC827" s="143">
        <f t="shared" si="947"/>
        <v>0</v>
      </c>
      <c r="AD827" s="143">
        <f t="shared" si="947"/>
        <v>0</v>
      </c>
      <c r="AE827" s="143">
        <f t="shared" si="947"/>
        <v>0</v>
      </c>
      <c r="AF827" s="143">
        <f t="shared" si="947"/>
        <v>0</v>
      </c>
      <c r="AG827" s="143">
        <f t="shared" si="947"/>
        <v>0</v>
      </c>
      <c r="AH827" s="143">
        <f t="shared" si="947"/>
        <v>0</v>
      </c>
      <c r="AI827" s="143">
        <f t="shared" si="947"/>
        <v>0</v>
      </c>
      <c r="AJ827" s="143">
        <f t="shared" si="947"/>
        <v>0</v>
      </c>
      <c r="AK827" s="143">
        <f t="shared" si="947"/>
        <v>0</v>
      </c>
      <c r="AL827" s="143">
        <f t="shared" si="947"/>
        <v>0</v>
      </c>
      <c r="AM827" s="143">
        <f t="shared" si="947"/>
        <v>0</v>
      </c>
      <c r="AN827" s="143">
        <f t="shared" si="947"/>
        <v>0</v>
      </c>
      <c r="AO827" s="143">
        <f t="shared" si="947"/>
        <v>0</v>
      </c>
      <c r="AP827" s="143">
        <f t="shared" si="947"/>
        <v>0</v>
      </c>
      <c r="AQ827" s="143">
        <f t="shared" si="947"/>
        <v>0</v>
      </c>
      <c r="AR827" s="143">
        <f t="shared" si="947"/>
        <v>0</v>
      </c>
      <c r="AS827" s="143">
        <f t="shared" si="947"/>
        <v>0</v>
      </c>
      <c r="AT827" s="143">
        <f t="shared" si="947"/>
        <v>0</v>
      </c>
      <c r="AU827" s="143">
        <f t="shared" si="947"/>
        <v>0</v>
      </c>
      <c r="AV827" s="143">
        <f t="shared" si="946"/>
        <v>0</v>
      </c>
      <c r="AW827" s="143">
        <f t="shared" si="946"/>
        <v>0</v>
      </c>
      <c r="AX827" s="143">
        <f t="shared" si="946"/>
        <v>0</v>
      </c>
      <c r="AY827" s="143">
        <f t="shared" si="946"/>
        <v>0</v>
      </c>
      <c r="AZ827" s="143">
        <f t="shared" si="946"/>
        <v>0</v>
      </c>
      <c r="BA827" s="143">
        <f t="shared" si="946"/>
        <v>0</v>
      </c>
      <c r="BB827" s="143"/>
      <c r="BC827" s="216"/>
    </row>
    <row r="828" spans="1:55" ht="22.5" customHeight="1">
      <c r="A828" s="381"/>
      <c r="B828" s="382"/>
      <c r="C828" s="383"/>
      <c r="D828" s="224" t="s">
        <v>268</v>
      </c>
      <c r="E828" s="143">
        <f>H828+K828+N828+Q828+T828+W828+Z828+AE828+AJ828+AO828+AT828+AY828</f>
        <v>925.58899999999983</v>
      </c>
      <c r="F828" s="143">
        <f t="shared" si="932"/>
        <v>894.51131999999984</v>
      </c>
      <c r="G828" s="147">
        <f t="shared" si="851"/>
        <v>0.96642388792433787</v>
      </c>
      <c r="H828" s="143">
        <f t="shared" ref="H828:AU828" si="948">H786</f>
        <v>0</v>
      </c>
      <c r="I828" s="143">
        <f t="shared" si="948"/>
        <v>0</v>
      </c>
      <c r="J828" s="143">
        <f t="shared" si="948"/>
        <v>0</v>
      </c>
      <c r="K828" s="143">
        <f t="shared" si="948"/>
        <v>0</v>
      </c>
      <c r="L828" s="143">
        <f t="shared" si="948"/>
        <v>0</v>
      </c>
      <c r="M828" s="143">
        <f t="shared" si="948"/>
        <v>0</v>
      </c>
      <c r="N828" s="143">
        <f t="shared" si="948"/>
        <v>0</v>
      </c>
      <c r="O828" s="143">
        <f t="shared" si="948"/>
        <v>0</v>
      </c>
      <c r="P828" s="143">
        <f t="shared" si="948"/>
        <v>0</v>
      </c>
      <c r="Q828" s="143">
        <f t="shared" si="948"/>
        <v>0</v>
      </c>
      <c r="R828" s="143">
        <f t="shared" si="948"/>
        <v>0</v>
      </c>
      <c r="S828" s="143">
        <f t="shared" si="948"/>
        <v>0</v>
      </c>
      <c r="T828" s="143">
        <f t="shared" si="948"/>
        <v>0</v>
      </c>
      <c r="U828" s="143">
        <f t="shared" si="948"/>
        <v>0</v>
      </c>
      <c r="V828" s="143">
        <f t="shared" si="948"/>
        <v>0</v>
      </c>
      <c r="W828" s="143">
        <f t="shared" si="948"/>
        <v>0</v>
      </c>
      <c r="X828" s="143">
        <f t="shared" si="948"/>
        <v>0</v>
      </c>
      <c r="Y828" s="143">
        <f t="shared" si="948"/>
        <v>0</v>
      </c>
      <c r="Z828" s="143">
        <f t="shared" si="948"/>
        <v>0</v>
      </c>
      <c r="AA828" s="143">
        <f t="shared" si="948"/>
        <v>0</v>
      </c>
      <c r="AB828" s="143">
        <f t="shared" si="948"/>
        <v>0</v>
      </c>
      <c r="AC828" s="143">
        <f t="shared" si="948"/>
        <v>0</v>
      </c>
      <c r="AD828" s="143">
        <f t="shared" si="948"/>
        <v>0</v>
      </c>
      <c r="AE828" s="143">
        <f t="shared" si="948"/>
        <v>569.85637999999994</v>
      </c>
      <c r="AF828" s="143">
        <f t="shared" si="948"/>
        <v>569.85637999999994</v>
      </c>
      <c r="AG828" s="143">
        <f t="shared" si="948"/>
        <v>0</v>
      </c>
      <c r="AH828" s="143">
        <f t="shared" si="948"/>
        <v>0</v>
      </c>
      <c r="AI828" s="143">
        <f t="shared" si="948"/>
        <v>0</v>
      </c>
      <c r="AJ828" s="143">
        <f t="shared" si="948"/>
        <v>201.81093999999999</v>
      </c>
      <c r="AK828" s="143">
        <f t="shared" si="948"/>
        <v>201.81093999999999</v>
      </c>
      <c r="AL828" s="143">
        <f t="shared" si="948"/>
        <v>0</v>
      </c>
      <c r="AM828" s="143">
        <f t="shared" si="948"/>
        <v>0</v>
      </c>
      <c r="AN828" s="143">
        <f t="shared" si="948"/>
        <v>0</v>
      </c>
      <c r="AO828" s="143">
        <f t="shared" si="948"/>
        <v>122.84399999999999</v>
      </c>
      <c r="AP828" s="143">
        <f t="shared" si="948"/>
        <v>122.84399999999999</v>
      </c>
      <c r="AQ828" s="143">
        <f t="shared" si="948"/>
        <v>0</v>
      </c>
      <c r="AR828" s="143">
        <f t="shared" si="948"/>
        <v>0</v>
      </c>
      <c r="AS828" s="143">
        <f t="shared" si="948"/>
        <v>0</v>
      </c>
      <c r="AT828" s="143">
        <f t="shared" si="948"/>
        <v>0</v>
      </c>
      <c r="AU828" s="143">
        <f t="shared" si="948"/>
        <v>0</v>
      </c>
      <c r="AV828" s="143">
        <f t="shared" si="946"/>
        <v>0</v>
      </c>
      <c r="AW828" s="143">
        <f t="shared" si="946"/>
        <v>0</v>
      </c>
      <c r="AX828" s="143">
        <f t="shared" si="946"/>
        <v>0</v>
      </c>
      <c r="AY828" s="143">
        <f t="shared" si="946"/>
        <v>31.077680000000001</v>
      </c>
      <c r="AZ828" s="143">
        <f t="shared" si="946"/>
        <v>0</v>
      </c>
      <c r="BA828" s="143">
        <f t="shared" si="946"/>
        <v>0</v>
      </c>
      <c r="BB828" s="143"/>
      <c r="BC828" s="216"/>
    </row>
    <row r="829" spans="1:55" ht="82.5" customHeight="1">
      <c r="A829" s="381"/>
      <c r="B829" s="382"/>
      <c r="C829" s="383"/>
      <c r="D829" s="224" t="s">
        <v>274</v>
      </c>
      <c r="E829" s="143">
        <f t="shared" ref="E829:E831" si="949">H829+K829+N829+Q829+T829+W829+Z829+AE829+AJ829+AO829+AT829+AY829</f>
        <v>0</v>
      </c>
      <c r="F829" s="143">
        <f t="shared" si="932"/>
        <v>0</v>
      </c>
      <c r="G829" s="147"/>
      <c r="H829" s="143">
        <f t="shared" ref="H829:AT829" si="950">H787</f>
        <v>0</v>
      </c>
      <c r="I829" s="143">
        <f t="shared" si="950"/>
        <v>0</v>
      </c>
      <c r="J829" s="143">
        <f t="shared" si="950"/>
        <v>0</v>
      </c>
      <c r="K829" s="143">
        <f t="shared" si="950"/>
        <v>0</v>
      </c>
      <c r="L829" s="143">
        <f t="shared" si="950"/>
        <v>0</v>
      </c>
      <c r="M829" s="143">
        <f t="shared" si="950"/>
        <v>0</v>
      </c>
      <c r="N829" s="143">
        <f t="shared" si="950"/>
        <v>0</v>
      </c>
      <c r="O829" s="143">
        <f t="shared" si="950"/>
        <v>0</v>
      </c>
      <c r="P829" s="143">
        <f t="shared" si="950"/>
        <v>0</v>
      </c>
      <c r="Q829" s="143">
        <f t="shared" si="950"/>
        <v>0</v>
      </c>
      <c r="R829" s="143">
        <f t="shared" si="950"/>
        <v>0</v>
      </c>
      <c r="S829" s="143">
        <f t="shared" si="950"/>
        <v>0</v>
      </c>
      <c r="T829" s="143">
        <f t="shared" si="950"/>
        <v>0</v>
      </c>
      <c r="U829" s="143">
        <f t="shared" si="950"/>
        <v>0</v>
      </c>
      <c r="V829" s="143">
        <f t="shared" si="950"/>
        <v>0</v>
      </c>
      <c r="W829" s="143">
        <f t="shared" si="950"/>
        <v>0</v>
      </c>
      <c r="X829" s="143">
        <f t="shared" si="950"/>
        <v>0</v>
      </c>
      <c r="Y829" s="143">
        <f t="shared" si="950"/>
        <v>0</v>
      </c>
      <c r="Z829" s="143">
        <f t="shared" si="950"/>
        <v>0</v>
      </c>
      <c r="AA829" s="143">
        <f t="shared" si="950"/>
        <v>0</v>
      </c>
      <c r="AB829" s="143">
        <f t="shared" si="950"/>
        <v>0</v>
      </c>
      <c r="AC829" s="143">
        <f t="shared" si="950"/>
        <v>0</v>
      </c>
      <c r="AD829" s="143">
        <f t="shared" si="950"/>
        <v>0</v>
      </c>
      <c r="AE829" s="143">
        <f t="shared" si="950"/>
        <v>0</v>
      </c>
      <c r="AF829" s="143">
        <f t="shared" si="950"/>
        <v>0</v>
      </c>
      <c r="AG829" s="143">
        <f t="shared" si="950"/>
        <v>0</v>
      </c>
      <c r="AH829" s="143">
        <f t="shared" si="950"/>
        <v>0</v>
      </c>
      <c r="AI829" s="143">
        <f t="shared" si="950"/>
        <v>0</v>
      </c>
      <c r="AJ829" s="143">
        <f t="shared" si="950"/>
        <v>0</v>
      </c>
      <c r="AK829" s="143">
        <f t="shared" si="950"/>
        <v>0</v>
      </c>
      <c r="AL829" s="143">
        <f t="shared" si="950"/>
        <v>0</v>
      </c>
      <c r="AM829" s="143">
        <f t="shared" si="950"/>
        <v>0</v>
      </c>
      <c r="AN829" s="143">
        <f t="shared" si="950"/>
        <v>0</v>
      </c>
      <c r="AO829" s="143">
        <f t="shared" si="950"/>
        <v>0</v>
      </c>
      <c r="AP829" s="143">
        <f t="shared" si="950"/>
        <v>0</v>
      </c>
      <c r="AQ829" s="143">
        <f t="shared" si="950"/>
        <v>0</v>
      </c>
      <c r="AR829" s="143">
        <f t="shared" si="950"/>
        <v>0</v>
      </c>
      <c r="AS829" s="143">
        <f t="shared" si="950"/>
        <v>0</v>
      </c>
      <c r="AT829" s="143">
        <f t="shared" si="950"/>
        <v>0</v>
      </c>
      <c r="AU829" s="143"/>
      <c r="AV829" s="143">
        <f t="shared" si="946"/>
        <v>0</v>
      </c>
      <c r="AW829" s="143">
        <f t="shared" si="946"/>
        <v>0</v>
      </c>
      <c r="AX829" s="143">
        <f t="shared" si="946"/>
        <v>0</v>
      </c>
      <c r="AY829" s="143">
        <f t="shared" si="946"/>
        <v>0</v>
      </c>
      <c r="AZ829" s="143">
        <f t="shared" si="946"/>
        <v>0</v>
      </c>
      <c r="BA829" s="143">
        <f t="shared" si="946"/>
        <v>0</v>
      </c>
      <c r="BB829" s="143"/>
      <c r="BC829" s="216"/>
    </row>
    <row r="830" spans="1:55" ht="22.5" customHeight="1">
      <c r="A830" s="381"/>
      <c r="B830" s="382"/>
      <c r="C830" s="383"/>
      <c r="D830" s="224" t="s">
        <v>269</v>
      </c>
      <c r="E830" s="143">
        <f t="shared" si="949"/>
        <v>0</v>
      </c>
      <c r="F830" s="143">
        <f t="shared" si="932"/>
        <v>0</v>
      </c>
      <c r="G830" s="147"/>
      <c r="H830" s="143">
        <f t="shared" ref="H830:AT830" si="951">H788</f>
        <v>0</v>
      </c>
      <c r="I830" s="143">
        <f t="shared" si="951"/>
        <v>0</v>
      </c>
      <c r="J830" s="143">
        <f t="shared" si="951"/>
        <v>0</v>
      </c>
      <c r="K830" s="143">
        <f t="shared" si="951"/>
        <v>0</v>
      </c>
      <c r="L830" s="143">
        <f t="shared" si="951"/>
        <v>0</v>
      </c>
      <c r="M830" s="143">
        <f t="shared" si="951"/>
        <v>0</v>
      </c>
      <c r="N830" s="143">
        <f t="shared" si="951"/>
        <v>0</v>
      </c>
      <c r="O830" s="143">
        <f t="shared" si="951"/>
        <v>0</v>
      </c>
      <c r="P830" s="143">
        <f t="shared" si="951"/>
        <v>0</v>
      </c>
      <c r="Q830" s="143">
        <f t="shared" si="951"/>
        <v>0</v>
      </c>
      <c r="R830" s="143">
        <f t="shared" si="951"/>
        <v>0</v>
      </c>
      <c r="S830" s="143">
        <f t="shared" si="951"/>
        <v>0</v>
      </c>
      <c r="T830" s="143">
        <f t="shared" si="951"/>
        <v>0</v>
      </c>
      <c r="U830" s="143">
        <f t="shared" si="951"/>
        <v>0</v>
      </c>
      <c r="V830" s="143">
        <f t="shared" si="951"/>
        <v>0</v>
      </c>
      <c r="W830" s="143">
        <f t="shared" si="951"/>
        <v>0</v>
      </c>
      <c r="X830" s="143">
        <f t="shared" si="951"/>
        <v>0</v>
      </c>
      <c r="Y830" s="143">
        <f t="shared" si="951"/>
        <v>0</v>
      </c>
      <c r="Z830" s="143">
        <f t="shared" si="951"/>
        <v>0</v>
      </c>
      <c r="AA830" s="143">
        <f t="shared" si="951"/>
        <v>0</v>
      </c>
      <c r="AB830" s="143">
        <f t="shared" si="951"/>
        <v>0</v>
      </c>
      <c r="AC830" s="143">
        <f t="shared" si="951"/>
        <v>0</v>
      </c>
      <c r="AD830" s="143">
        <f t="shared" si="951"/>
        <v>0</v>
      </c>
      <c r="AE830" s="143">
        <f t="shared" si="951"/>
        <v>0</v>
      </c>
      <c r="AF830" s="143">
        <f t="shared" si="951"/>
        <v>0</v>
      </c>
      <c r="AG830" s="143">
        <f t="shared" si="951"/>
        <v>0</v>
      </c>
      <c r="AH830" s="143">
        <f t="shared" si="951"/>
        <v>0</v>
      </c>
      <c r="AI830" s="143">
        <f t="shared" si="951"/>
        <v>0</v>
      </c>
      <c r="AJ830" s="143">
        <f t="shared" si="951"/>
        <v>0</v>
      </c>
      <c r="AK830" s="143">
        <f t="shared" si="951"/>
        <v>0</v>
      </c>
      <c r="AL830" s="143">
        <f t="shared" si="951"/>
        <v>0</v>
      </c>
      <c r="AM830" s="143">
        <f t="shared" si="951"/>
        <v>0</v>
      </c>
      <c r="AN830" s="143">
        <f t="shared" si="951"/>
        <v>0</v>
      </c>
      <c r="AO830" s="143">
        <f t="shared" si="951"/>
        <v>0</v>
      </c>
      <c r="AP830" s="143">
        <f t="shared" si="951"/>
        <v>0</v>
      </c>
      <c r="AQ830" s="143">
        <f t="shared" si="951"/>
        <v>0</v>
      </c>
      <c r="AR830" s="143">
        <f t="shared" si="951"/>
        <v>0</v>
      </c>
      <c r="AS830" s="143">
        <f t="shared" si="951"/>
        <v>0</v>
      </c>
      <c r="AT830" s="143">
        <f t="shared" si="951"/>
        <v>0</v>
      </c>
      <c r="AU830" s="143"/>
      <c r="AV830" s="143">
        <f t="shared" si="946"/>
        <v>0</v>
      </c>
      <c r="AW830" s="143">
        <f t="shared" si="946"/>
        <v>0</v>
      </c>
      <c r="AX830" s="143">
        <f t="shared" si="946"/>
        <v>0</v>
      </c>
      <c r="AY830" s="143">
        <f t="shared" si="946"/>
        <v>0</v>
      </c>
      <c r="AZ830" s="143">
        <f t="shared" si="946"/>
        <v>0</v>
      </c>
      <c r="BA830" s="143">
        <f t="shared" si="946"/>
        <v>0</v>
      </c>
      <c r="BB830" s="143"/>
      <c r="BC830" s="216"/>
    </row>
    <row r="831" spans="1:55" ht="31.2">
      <c r="A831" s="384"/>
      <c r="B831" s="385"/>
      <c r="C831" s="386"/>
      <c r="D831" s="228" t="s">
        <v>43</v>
      </c>
      <c r="E831" s="143">
        <f t="shared" si="949"/>
        <v>0</v>
      </c>
      <c r="F831" s="143">
        <f t="shared" si="932"/>
        <v>0</v>
      </c>
      <c r="G831" s="147"/>
      <c r="H831" s="143">
        <f t="shared" ref="H831:AT831" si="952">H789</f>
        <v>0</v>
      </c>
      <c r="I831" s="143">
        <f t="shared" si="952"/>
        <v>0</v>
      </c>
      <c r="J831" s="143">
        <f t="shared" si="952"/>
        <v>0</v>
      </c>
      <c r="K831" s="143">
        <f t="shared" si="952"/>
        <v>0</v>
      </c>
      <c r="L831" s="143">
        <f t="shared" si="952"/>
        <v>0</v>
      </c>
      <c r="M831" s="143">
        <f t="shared" si="952"/>
        <v>0</v>
      </c>
      <c r="N831" s="143">
        <f t="shared" si="952"/>
        <v>0</v>
      </c>
      <c r="O831" s="143">
        <f t="shared" si="952"/>
        <v>0</v>
      </c>
      <c r="P831" s="143">
        <f t="shared" si="952"/>
        <v>0</v>
      </c>
      <c r="Q831" s="143">
        <f t="shared" si="952"/>
        <v>0</v>
      </c>
      <c r="R831" s="143">
        <f t="shared" si="952"/>
        <v>0</v>
      </c>
      <c r="S831" s="143">
        <f t="shared" si="952"/>
        <v>0</v>
      </c>
      <c r="T831" s="143">
        <f t="shared" si="952"/>
        <v>0</v>
      </c>
      <c r="U831" s="143">
        <f t="shared" si="952"/>
        <v>0</v>
      </c>
      <c r="V831" s="143">
        <f t="shared" si="952"/>
        <v>0</v>
      </c>
      <c r="W831" s="143">
        <f t="shared" si="952"/>
        <v>0</v>
      </c>
      <c r="X831" s="143">
        <f t="shared" si="952"/>
        <v>0</v>
      </c>
      <c r="Y831" s="143">
        <f t="shared" si="952"/>
        <v>0</v>
      </c>
      <c r="Z831" s="143">
        <f t="shared" si="952"/>
        <v>0</v>
      </c>
      <c r="AA831" s="143">
        <f t="shared" si="952"/>
        <v>0</v>
      </c>
      <c r="AB831" s="143">
        <f t="shared" si="952"/>
        <v>0</v>
      </c>
      <c r="AC831" s="143">
        <f t="shared" si="952"/>
        <v>0</v>
      </c>
      <c r="AD831" s="143">
        <f t="shared" si="952"/>
        <v>0</v>
      </c>
      <c r="AE831" s="143">
        <f t="shared" si="952"/>
        <v>0</v>
      </c>
      <c r="AF831" s="143">
        <f t="shared" si="952"/>
        <v>0</v>
      </c>
      <c r="AG831" s="143">
        <f t="shared" si="952"/>
        <v>0</v>
      </c>
      <c r="AH831" s="143">
        <f t="shared" si="952"/>
        <v>0</v>
      </c>
      <c r="AI831" s="143">
        <f t="shared" si="952"/>
        <v>0</v>
      </c>
      <c r="AJ831" s="143">
        <f t="shared" si="952"/>
        <v>0</v>
      </c>
      <c r="AK831" s="143">
        <f t="shared" si="952"/>
        <v>0</v>
      </c>
      <c r="AL831" s="143">
        <f t="shared" si="952"/>
        <v>0</v>
      </c>
      <c r="AM831" s="143">
        <f t="shared" si="952"/>
        <v>0</v>
      </c>
      <c r="AN831" s="143">
        <f t="shared" si="952"/>
        <v>0</v>
      </c>
      <c r="AO831" s="143">
        <f t="shared" si="952"/>
        <v>0</v>
      </c>
      <c r="AP831" s="143">
        <f t="shared" si="952"/>
        <v>0</v>
      </c>
      <c r="AQ831" s="143">
        <f t="shared" si="952"/>
        <v>0</v>
      </c>
      <c r="AR831" s="143">
        <f t="shared" si="952"/>
        <v>0</v>
      </c>
      <c r="AS831" s="143">
        <f t="shared" si="952"/>
        <v>0</v>
      </c>
      <c r="AT831" s="143">
        <f t="shared" si="952"/>
        <v>0</v>
      </c>
      <c r="AU831" s="143"/>
      <c r="AV831" s="143">
        <f t="shared" si="946"/>
        <v>0</v>
      </c>
      <c r="AW831" s="143">
        <f t="shared" si="946"/>
        <v>0</v>
      </c>
      <c r="AX831" s="143">
        <f t="shared" si="946"/>
        <v>0</v>
      </c>
      <c r="AY831" s="143">
        <f t="shared" si="946"/>
        <v>0</v>
      </c>
      <c r="AZ831" s="143">
        <f t="shared" si="946"/>
        <v>0</v>
      </c>
      <c r="BA831" s="143">
        <f t="shared" si="946"/>
        <v>0</v>
      </c>
      <c r="BB831" s="143"/>
      <c r="BC831" s="216"/>
    </row>
    <row r="832" spans="1:55" ht="22.5" customHeight="1">
      <c r="A832" s="288" t="s">
        <v>321</v>
      </c>
      <c r="B832" s="298"/>
      <c r="C832" s="298"/>
      <c r="D832" s="150" t="s">
        <v>41</v>
      </c>
      <c r="E832" s="143">
        <f t="shared" ref="E832:E834" si="953">H832+K832+N832+Q832+T832+W832+Z832+AE832+AJ832+AO832+AT832+AY832</f>
        <v>925.58899999999983</v>
      </c>
      <c r="F832" s="143">
        <f t="shared" ref="F832:F838" si="954">I832+L832+O832+R832+U832+X832+AA832+AF832+AK832+AP832+AU832+AZ832</f>
        <v>894.51131999999984</v>
      </c>
      <c r="G832" s="147"/>
      <c r="H832" s="143">
        <f>H833+H834+H835+H837+H838</f>
        <v>0</v>
      </c>
      <c r="I832" s="143">
        <f t="shared" ref="I832" si="955">I833+I834+I835+I837+I838</f>
        <v>0</v>
      </c>
      <c r="J832" s="143"/>
      <c r="K832" s="143">
        <f t="shared" ref="K832:L832" si="956">K833+K834+K835+K837+K838</f>
        <v>0</v>
      </c>
      <c r="L832" s="143">
        <f t="shared" si="956"/>
        <v>0</v>
      </c>
      <c r="M832" s="143"/>
      <c r="N832" s="143">
        <f t="shared" ref="N832:O832" si="957">N833+N834+N835+N837+N838</f>
        <v>0</v>
      </c>
      <c r="O832" s="143">
        <f t="shared" si="957"/>
        <v>0</v>
      </c>
      <c r="P832" s="143"/>
      <c r="Q832" s="143">
        <f t="shared" ref="Q832:R832" si="958">Q833+Q834+Q835+Q837+Q838</f>
        <v>0</v>
      </c>
      <c r="R832" s="143">
        <f t="shared" si="958"/>
        <v>0</v>
      </c>
      <c r="S832" s="143"/>
      <c r="T832" s="143">
        <f t="shared" ref="T832:U832" si="959">T833+T834+T835+T837+T838</f>
        <v>0</v>
      </c>
      <c r="U832" s="143">
        <f t="shared" si="959"/>
        <v>0</v>
      </c>
      <c r="V832" s="143"/>
      <c r="W832" s="143">
        <f t="shared" ref="W832:X832" si="960">W833+W834+W835+W837+W838</f>
        <v>0</v>
      </c>
      <c r="X832" s="143">
        <f t="shared" si="960"/>
        <v>0</v>
      </c>
      <c r="Y832" s="143"/>
      <c r="Z832" s="143">
        <f t="shared" ref="Z832:AC832" si="961">Z833+Z834+Z835+Z837+Z838</f>
        <v>0</v>
      </c>
      <c r="AA832" s="143">
        <f t="shared" si="961"/>
        <v>0</v>
      </c>
      <c r="AB832" s="143">
        <f t="shared" si="961"/>
        <v>0</v>
      </c>
      <c r="AC832" s="143">
        <f t="shared" si="961"/>
        <v>0</v>
      </c>
      <c r="AD832" s="143"/>
      <c r="AE832" s="143">
        <f t="shared" ref="AE832:AH832" si="962">AE833+AE834+AE835+AE837+AE838</f>
        <v>569.85637999999994</v>
      </c>
      <c r="AF832" s="143">
        <f t="shared" si="962"/>
        <v>569.85637999999994</v>
      </c>
      <c r="AG832" s="143">
        <f t="shared" si="962"/>
        <v>0</v>
      </c>
      <c r="AH832" s="143">
        <f t="shared" si="962"/>
        <v>0</v>
      </c>
      <c r="AI832" s="143"/>
      <c r="AJ832" s="143">
        <f t="shared" ref="AJ832:AM832" si="963">AJ833+AJ834+AJ835+AJ837+AJ838</f>
        <v>201.81093999999999</v>
      </c>
      <c r="AK832" s="143">
        <f t="shared" si="963"/>
        <v>201.81093999999999</v>
      </c>
      <c r="AL832" s="143">
        <f t="shared" si="963"/>
        <v>0</v>
      </c>
      <c r="AM832" s="143">
        <f t="shared" si="963"/>
        <v>0</v>
      </c>
      <c r="AN832" s="143"/>
      <c r="AO832" s="143">
        <f t="shared" ref="AO832:AR832" si="964">AO833+AO834+AO835+AO837+AO838</f>
        <v>122.84399999999999</v>
      </c>
      <c r="AP832" s="143">
        <f t="shared" si="964"/>
        <v>122.84399999999999</v>
      </c>
      <c r="AQ832" s="143">
        <f t="shared" si="964"/>
        <v>0</v>
      </c>
      <c r="AR832" s="143">
        <f t="shared" si="964"/>
        <v>0</v>
      </c>
      <c r="AS832" s="143"/>
      <c r="AT832" s="143">
        <f t="shared" ref="AT832:AW832" si="965">AT833+AT834+AT835+AT837+AT838</f>
        <v>0</v>
      </c>
      <c r="AU832" s="143">
        <f t="shared" si="965"/>
        <v>0</v>
      </c>
      <c r="AV832" s="143">
        <f t="shared" si="965"/>
        <v>0</v>
      </c>
      <c r="AW832" s="143">
        <f t="shared" si="965"/>
        <v>0</v>
      </c>
      <c r="AX832" s="143"/>
      <c r="AY832" s="143">
        <f t="shared" ref="AY832:AZ832" si="966">AY833+AY834+AY835+AY837+AY838</f>
        <v>31.077680000000001</v>
      </c>
      <c r="AZ832" s="143">
        <f t="shared" si="966"/>
        <v>0</v>
      </c>
      <c r="BA832" s="147"/>
      <c r="BB832" s="147"/>
      <c r="BC832" s="174"/>
    </row>
    <row r="833" spans="1:55" ht="32.25" customHeight="1">
      <c r="A833" s="288"/>
      <c r="B833" s="298"/>
      <c r="C833" s="298"/>
      <c r="D833" s="148" t="s">
        <v>37</v>
      </c>
      <c r="E833" s="143">
        <f t="shared" si="953"/>
        <v>0</v>
      </c>
      <c r="F833" s="143">
        <f t="shared" si="954"/>
        <v>0</v>
      </c>
      <c r="G833" s="147"/>
      <c r="H833" s="143">
        <f>H826</f>
        <v>0</v>
      </c>
      <c r="I833" s="143">
        <f t="shared" ref="I833:BA833" si="967">I826</f>
        <v>0</v>
      </c>
      <c r="J833" s="143">
        <f t="shared" si="967"/>
        <v>0</v>
      </c>
      <c r="K833" s="143">
        <f t="shared" si="967"/>
        <v>0</v>
      </c>
      <c r="L833" s="143">
        <f t="shared" si="967"/>
        <v>0</v>
      </c>
      <c r="M833" s="143">
        <f t="shared" si="967"/>
        <v>0</v>
      </c>
      <c r="N833" s="143">
        <f t="shared" si="967"/>
        <v>0</v>
      </c>
      <c r="O833" s="143">
        <f t="shared" si="967"/>
        <v>0</v>
      </c>
      <c r="P833" s="143">
        <f t="shared" si="967"/>
        <v>0</v>
      </c>
      <c r="Q833" s="143">
        <f t="shared" si="967"/>
        <v>0</v>
      </c>
      <c r="R833" s="143">
        <f t="shared" si="967"/>
        <v>0</v>
      </c>
      <c r="S833" s="143">
        <f t="shared" si="967"/>
        <v>0</v>
      </c>
      <c r="T833" s="143">
        <f t="shared" si="967"/>
        <v>0</v>
      </c>
      <c r="U833" s="143">
        <f t="shared" si="967"/>
        <v>0</v>
      </c>
      <c r="V833" s="143">
        <f t="shared" si="967"/>
        <v>0</v>
      </c>
      <c r="W833" s="143">
        <f t="shared" si="967"/>
        <v>0</v>
      </c>
      <c r="X833" s="143">
        <f t="shared" si="967"/>
        <v>0</v>
      </c>
      <c r="Y833" s="143">
        <f t="shared" si="967"/>
        <v>0</v>
      </c>
      <c r="Z833" s="143">
        <f t="shared" si="967"/>
        <v>0</v>
      </c>
      <c r="AA833" s="143">
        <f t="shared" si="967"/>
        <v>0</v>
      </c>
      <c r="AB833" s="143">
        <f t="shared" si="967"/>
        <v>0</v>
      </c>
      <c r="AC833" s="143">
        <f t="shared" si="967"/>
        <v>0</v>
      </c>
      <c r="AD833" s="143">
        <f t="shared" si="967"/>
        <v>0</v>
      </c>
      <c r="AE833" s="143">
        <f t="shared" si="967"/>
        <v>0</v>
      </c>
      <c r="AF833" s="143">
        <f t="shared" si="967"/>
        <v>0</v>
      </c>
      <c r="AG833" s="143">
        <f t="shared" si="967"/>
        <v>0</v>
      </c>
      <c r="AH833" s="143">
        <f t="shared" si="967"/>
        <v>0</v>
      </c>
      <c r="AI833" s="143">
        <f t="shared" si="967"/>
        <v>0</v>
      </c>
      <c r="AJ833" s="143">
        <f t="shared" si="967"/>
        <v>0</v>
      </c>
      <c r="AK833" s="143">
        <f t="shared" si="967"/>
        <v>0</v>
      </c>
      <c r="AL833" s="143">
        <f t="shared" si="967"/>
        <v>0</v>
      </c>
      <c r="AM833" s="143">
        <f t="shared" si="967"/>
        <v>0</v>
      </c>
      <c r="AN833" s="143">
        <f t="shared" si="967"/>
        <v>0</v>
      </c>
      <c r="AO833" s="143">
        <f t="shared" si="967"/>
        <v>0</v>
      </c>
      <c r="AP833" s="143">
        <f t="shared" si="967"/>
        <v>0</v>
      </c>
      <c r="AQ833" s="143">
        <f t="shared" si="967"/>
        <v>0</v>
      </c>
      <c r="AR833" s="143">
        <f t="shared" si="967"/>
        <v>0</v>
      </c>
      <c r="AS833" s="143">
        <f t="shared" si="967"/>
        <v>0</v>
      </c>
      <c r="AT833" s="143">
        <f t="shared" si="967"/>
        <v>0</v>
      </c>
      <c r="AU833" s="143"/>
      <c r="AV833" s="143">
        <f t="shared" si="967"/>
        <v>0</v>
      </c>
      <c r="AW833" s="143">
        <f t="shared" si="967"/>
        <v>0</v>
      </c>
      <c r="AX833" s="143">
        <f t="shared" si="967"/>
        <v>0</v>
      </c>
      <c r="AY833" s="143">
        <f t="shared" si="967"/>
        <v>0</v>
      </c>
      <c r="AZ833" s="143">
        <f t="shared" si="967"/>
        <v>0</v>
      </c>
      <c r="BA833" s="143">
        <f t="shared" si="967"/>
        <v>0</v>
      </c>
      <c r="BB833" s="143"/>
      <c r="BC833" s="174"/>
    </row>
    <row r="834" spans="1:55" ht="50.25" customHeight="1">
      <c r="A834" s="288"/>
      <c r="B834" s="298"/>
      <c r="C834" s="298"/>
      <c r="D834" s="172" t="s">
        <v>2</v>
      </c>
      <c r="E834" s="143">
        <f t="shared" si="953"/>
        <v>0</v>
      </c>
      <c r="F834" s="143">
        <f t="shared" si="954"/>
        <v>0</v>
      </c>
      <c r="G834" s="147"/>
      <c r="H834" s="143">
        <f t="shared" ref="H834:BA834" si="968">H827</f>
        <v>0</v>
      </c>
      <c r="I834" s="143">
        <f t="shared" si="968"/>
        <v>0</v>
      </c>
      <c r="J834" s="143">
        <f t="shared" si="968"/>
        <v>0</v>
      </c>
      <c r="K834" s="143">
        <f t="shared" si="968"/>
        <v>0</v>
      </c>
      <c r="L834" s="143">
        <f t="shared" si="968"/>
        <v>0</v>
      </c>
      <c r="M834" s="143">
        <f t="shared" si="968"/>
        <v>0</v>
      </c>
      <c r="N834" s="143">
        <f t="shared" si="968"/>
        <v>0</v>
      </c>
      <c r="O834" s="143">
        <f t="shared" si="968"/>
        <v>0</v>
      </c>
      <c r="P834" s="143">
        <f t="shared" si="968"/>
        <v>0</v>
      </c>
      <c r="Q834" s="143">
        <f t="shared" si="968"/>
        <v>0</v>
      </c>
      <c r="R834" s="143">
        <f t="shared" si="968"/>
        <v>0</v>
      </c>
      <c r="S834" s="143">
        <f t="shared" si="968"/>
        <v>0</v>
      </c>
      <c r="T834" s="143">
        <f t="shared" si="968"/>
        <v>0</v>
      </c>
      <c r="U834" s="143">
        <f t="shared" si="968"/>
        <v>0</v>
      </c>
      <c r="V834" s="143">
        <f t="shared" si="968"/>
        <v>0</v>
      </c>
      <c r="W834" s="143">
        <f t="shared" si="968"/>
        <v>0</v>
      </c>
      <c r="X834" s="143">
        <f t="shared" si="968"/>
        <v>0</v>
      </c>
      <c r="Y834" s="143">
        <f t="shared" si="968"/>
        <v>0</v>
      </c>
      <c r="Z834" s="143">
        <f t="shared" si="968"/>
        <v>0</v>
      </c>
      <c r="AA834" s="143">
        <f t="shared" si="968"/>
        <v>0</v>
      </c>
      <c r="AB834" s="143">
        <f t="shared" si="968"/>
        <v>0</v>
      </c>
      <c r="AC834" s="143">
        <f t="shared" si="968"/>
        <v>0</v>
      </c>
      <c r="AD834" s="143">
        <f t="shared" si="968"/>
        <v>0</v>
      </c>
      <c r="AE834" s="143">
        <f t="shared" si="968"/>
        <v>0</v>
      </c>
      <c r="AF834" s="143">
        <f t="shared" si="968"/>
        <v>0</v>
      </c>
      <c r="AG834" s="143">
        <f t="shared" si="968"/>
        <v>0</v>
      </c>
      <c r="AH834" s="143">
        <f t="shared" si="968"/>
        <v>0</v>
      </c>
      <c r="AI834" s="143">
        <f t="shared" si="968"/>
        <v>0</v>
      </c>
      <c r="AJ834" s="143">
        <f t="shared" si="968"/>
        <v>0</v>
      </c>
      <c r="AK834" s="143">
        <f t="shared" si="968"/>
        <v>0</v>
      </c>
      <c r="AL834" s="143">
        <f t="shared" si="968"/>
        <v>0</v>
      </c>
      <c r="AM834" s="143">
        <f t="shared" si="968"/>
        <v>0</v>
      </c>
      <c r="AN834" s="143">
        <f t="shared" si="968"/>
        <v>0</v>
      </c>
      <c r="AO834" s="143">
        <f t="shared" si="968"/>
        <v>0</v>
      </c>
      <c r="AP834" s="143">
        <f t="shared" si="968"/>
        <v>0</v>
      </c>
      <c r="AQ834" s="143">
        <f t="shared" si="968"/>
        <v>0</v>
      </c>
      <c r="AR834" s="143">
        <f t="shared" si="968"/>
        <v>0</v>
      </c>
      <c r="AS834" s="143">
        <f t="shared" si="968"/>
        <v>0</v>
      </c>
      <c r="AT834" s="143">
        <f t="shared" si="968"/>
        <v>0</v>
      </c>
      <c r="AU834" s="143"/>
      <c r="AV834" s="143">
        <f t="shared" si="968"/>
        <v>0</v>
      </c>
      <c r="AW834" s="143">
        <f t="shared" si="968"/>
        <v>0</v>
      </c>
      <c r="AX834" s="143">
        <f t="shared" si="968"/>
        <v>0</v>
      </c>
      <c r="AY834" s="143">
        <f t="shared" si="968"/>
        <v>0</v>
      </c>
      <c r="AZ834" s="143">
        <f t="shared" si="968"/>
        <v>0</v>
      </c>
      <c r="BA834" s="143">
        <f t="shared" si="968"/>
        <v>0</v>
      </c>
      <c r="BB834" s="143"/>
      <c r="BC834" s="174"/>
    </row>
    <row r="835" spans="1:55" ht="22.5" customHeight="1">
      <c r="A835" s="288"/>
      <c r="B835" s="298"/>
      <c r="C835" s="298"/>
      <c r="D835" s="224" t="s">
        <v>268</v>
      </c>
      <c r="E835" s="143">
        <f>H835+K835+N835+Q835+T835+W835+Z835+AE835+AJ835+AO835+AT835+AY835</f>
        <v>925.58899999999983</v>
      </c>
      <c r="F835" s="143">
        <f t="shared" si="954"/>
        <v>894.51131999999984</v>
      </c>
      <c r="G835" s="147"/>
      <c r="H835" s="143">
        <f t="shared" ref="H835:BA835" si="969">H828</f>
        <v>0</v>
      </c>
      <c r="I835" s="143">
        <f t="shared" si="969"/>
        <v>0</v>
      </c>
      <c r="J835" s="143">
        <f t="shared" si="969"/>
        <v>0</v>
      </c>
      <c r="K835" s="143">
        <f t="shared" si="969"/>
        <v>0</v>
      </c>
      <c r="L835" s="143">
        <f t="shared" si="969"/>
        <v>0</v>
      </c>
      <c r="M835" s="143">
        <f t="shared" si="969"/>
        <v>0</v>
      </c>
      <c r="N835" s="143">
        <f t="shared" si="969"/>
        <v>0</v>
      </c>
      <c r="O835" s="143">
        <f t="shared" si="969"/>
        <v>0</v>
      </c>
      <c r="P835" s="143">
        <f t="shared" si="969"/>
        <v>0</v>
      </c>
      <c r="Q835" s="143">
        <f t="shared" si="969"/>
        <v>0</v>
      </c>
      <c r="R835" s="143">
        <f t="shared" si="969"/>
        <v>0</v>
      </c>
      <c r="S835" s="143">
        <f t="shared" si="969"/>
        <v>0</v>
      </c>
      <c r="T835" s="143">
        <f t="shared" si="969"/>
        <v>0</v>
      </c>
      <c r="U835" s="143">
        <f t="shared" si="969"/>
        <v>0</v>
      </c>
      <c r="V835" s="143">
        <f t="shared" si="969"/>
        <v>0</v>
      </c>
      <c r="W835" s="143">
        <f t="shared" si="969"/>
        <v>0</v>
      </c>
      <c r="X835" s="143">
        <f t="shared" si="969"/>
        <v>0</v>
      </c>
      <c r="Y835" s="143">
        <f t="shared" si="969"/>
        <v>0</v>
      </c>
      <c r="Z835" s="143">
        <f t="shared" si="969"/>
        <v>0</v>
      </c>
      <c r="AA835" s="143">
        <f t="shared" si="969"/>
        <v>0</v>
      </c>
      <c r="AB835" s="143">
        <f t="shared" si="969"/>
        <v>0</v>
      </c>
      <c r="AC835" s="143">
        <f t="shared" si="969"/>
        <v>0</v>
      </c>
      <c r="AD835" s="143">
        <f t="shared" si="969"/>
        <v>0</v>
      </c>
      <c r="AE835" s="143">
        <f t="shared" si="969"/>
        <v>569.85637999999994</v>
      </c>
      <c r="AF835" s="143">
        <f t="shared" si="969"/>
        <v>569.85637999999994</v>
      </c>
      <c r="AG835" s="143">
        <f t="shared" si="969"/>
        <v>0</v>
      </c>
      <c r="AH835" s="143">
        <f t="shared" si="969"/>
        <v>0</v>
      </c>
      <c r="AI835" s="143">
        <f t="shared" si="969"/>
        <v>0</v>
      </c>
      <c r="AJ835" s="143">
        <f t="shared" si="969"/>
        <v>201.81093999999999</v>
      </c>
      <c r="AK835" s="143">
        <f t="shared" si="969"/>
        <v>201.81093999999999</v>
      </c>
      <c r="AL835" s="143">
        <f t="shared" si="969"/>
        <v>0</v>
      </c>
      <c r="AM835" s="143">
        <f t="shared" si="969"/>
        <v>0</v>
      </c>
      <c r="AN835" s="143">
        <f t="shared" si="969"/>
        <v>0</v>
      </c>
      <c r="AO835" s="143">
        <f t="shared" si="969"/>
        <v>122.84399999999999</v>
      </c>
      <c r="AP835" s="143">
        <f t="shared" si="969"/>
        <v>122.84399999999999</v>
      </c>
      <c r="AQ835" s="143">
        <f t="shared" si="969"/>
        <v>0</v>
      </c>
      <c r="AR835" s="143">
        <f t="shared" si="969"/>
        <v>0</v>
      </c>
      <c r="AS835" s="143">
        <f t="shared" si="969"/>
        <v>0</v>
      </c>
      <c r="AT835" s="143">
        <f t="shared" si="969"/>
        <v>0</v>
      </c>
      <c r="AU835" s="143">
        <f t="shared" si="969"/>
        <v>0</v>
      </c>
      <c r="AV835" s="143">
        <f t="shared" si="969"/>
        <v>0</v>
      </c>
      <c r="AW835" s="143">
        <f t="shared" si="969"/>
        <v>0</v>
      </c>
      <c r="AX835" s="143">
        <f t="shared" si="969"/>
        <v>0</v>
      </c>
      <c r="AY835" s="143">
        <f t="shared" si="969"/>
        <v>31.077680000000001</v>
      </c>
      <c r="AZ835" s="143">
        <f t="shared" si="969"/>
        <v>0</v>
      </c>
      <c r="BA835" s="143">
        <f t="shared" si="969"/>
        <v>0</v>
      </c>
      <c r="BB835" s="143"/>
      <c r="BC835" s="174"/>
    </row>
    <row r="836" spans="1:55" ht="82.5" customHeight="1">
      <c r="A836" s="288"/>
      <c r="B836" s="298"/>
      <c r="C836" s="298"/>
      <c r="D836" s="224" t="s">
        <v>274</v>
      </c>
      <c r="E836" s="143">
        <f t="shared" ref="E836:E838" si="970">H836+K836+N836+Q836+T836+W836+Z836+AE836+AJ836+AO836+AT836+AY836</f>
        <v>0</v>
      </c>
      <c r="F836" s="143">
        <f t="shared" si="954"/>
        <v>0</v>
      </c>
      <c r="G836" s="147"/>
      <c r="H836" s="143">
        <f t="shared" ref="H836:BA836" si="971">H829</f>
        <v>0</v>
      </c>
      <c r="I836" s="143">
        <f t="shared" si="971"/>
        <v>0</v>
      </c>
      <c r="J836" s="143">
        <f t="shared" si="971"/>
        <v>0</v>
      </c>
      <c r="K836" s="143">
        <f t="shared" si="971"/>
        <v>0</v>
      </c>
      <c r="L836" s="143">
        <f t="shared" si="971"/>
        <v>0</v>
      </c>
      <c r="M836" s="143">
        <f t="shared" si="971"/>
        <v>0</v>
      </c>
      <c r="N836" s="143">
        <f t="shared" si="971"/>
        <v>0</v>
      </c>
      <c r="O836" s="143">
        <f t="shared" si="971"/>
        <v>0</v>
      </c>
      <c r="P836" s="143">
        <f t="shared" si="971"/>
        <v>0</v>
      </c>
      <c r="Q836" s="143">
        <f t="shared" si="971"/>
        <v>0</v>
      </c>
      <c r="R836" s="143">
        <f t="shared" si="971"/>
        <v>0</v>
      </c>
      <c r="S836" s="143">
        <f t="shared" si="971"/>
        <v>0</v>
      </c>
      <c r="T836" s="143">
        <f t="shared" si="971"/>
        <v>0</v>
      </c>
      <c r="U836" s="143">
        <f t="shared" si="971"/>
        <v>0</v>
      </c>
      <c r="V836" s="143">
        <f t="shared" si="971"/>
        <v>0</v>
      </c>
      <c r="W836" s="143">
        <f t="shared" si="971"/>
        <v>0</v>
      </c>
      <c r="X836" s="143">
        <f t="shared" si="971"/>
        <v>0</v>
      </c>
      <c r="Y836" s="143">
        <f t="shared" si="971"/>
        <v>0</v>
      </c>
      <c r="Z836" s="143">
        <f t="shared" si="971"/>
        <v>0</v>
      </c>
      <c r="AA836" s="143">
        <f t="shared" si="971"/>
        <v>0</v>
      </c>
      <c r="AB836" s="143">
        <f t="shared" si="971"/>
        <v>0</v>
      </c>
      <c r="AC836" s="143">
        <f t="shared" si="971"/>
        <v>0</v>
      </c>
      <c r="AD836" s="143">
        <f t="shared" si="971"/>
        <v>0</v>
      </c>
      <c r="AE836" s="143">
        <f t="shared" si="971"/>
        <v>0</v>
      </c>
      <c r="AF836" s="143">
        <f t="shared" si="971"/>
        <v>0</v>
      </c>
      <c r="AG836" s="143">
        <f t="shared" si="971"/>
        <v>0</v>
      </c>
      <c r="AH836" s="143">
        <f t="shared" si="971"/>
        <v>0</v>
      </c>
      <c r="AI836" s="143">
        <f t="shared" si="971"/>
        <v>0</v>
      </c>
      <c r="AJ836" s="143">
        <f t="shared" si="971"/>
        <v>0</v>
      </c>
      <c r="AK836" s="143">
        <f t="shared" si="971"/>
        <v>0</v>
      </c>
      <c r="AL836" s="143">
        <f t="shared" si="971"/>
        <v>0</v>
      </c>
      <c r="AM836" s="143">
        <f t="shared" si="971"/>
        <v>0</v>
      </c>
      <c r="AN836" s="143">
        <f t="shared" si="971"/>
        <v>0</v>
      </c>
      <c r="AO836" s="143">
        <f t="shared" si="971"/>
        <v>0</v>
      </c>
      <c r="AP836" s="143">
        <f t="shared" si="971"/>
        <v>0</v>
      </c>
      <c r="AQ836" s="143">
        <f t="shared" si="971"/>
        <v>0</v>
      </c>
      <c r="AR836" s="143">
        <f t="shared" si="971"/>
        <v>0</v>
      </c>
      <c r="AS836" s="143">
        <f t="shared" si="971"/>
        <v>0</v>
      </c>
      <c r="AT836" s="143">
        <f t="shared" si="971"/>
        <v>0</v>
      </c>
      <c r="AU836" s="143"/>
      <c r="AV836" s="143">
        <f t="shared" si="971"/>
        <v>0</v>
      </c>
      <c r="AW836" s="143">
        <f t="shared" si="971"/>
        <v>0</v>
      </c>
      <c r="AX836" s="143">
        <f t="shared" si="971"/>
        <v>0</v>
      </c>
      <c r="AY836" s="143">
        <f t="shared" si="971"/>
        <v>0</v>
      </c>
      <c r="AZ836" s="143">
        <f t="shared" si="971"/>
        <v>0</v>
      </c>
      <c r="BA836" s="143">
        <f t="shared" si="971"/>
        <v>0</v>
      </c>
      <c r="BB836" s="143"/>
      <c r="BC836" s="174"/>
    </row>
    <row r="837" spans="1:55" ht="22.5" customHeight="1">
      <c r="A837" s="288"/>
      <c r="B837" s="298"/>
      <c r="C837" s="298"/>
      <c r="D837" s="224" t="s">
        <v>269</v>
      </c>
      <c r="E837" s="143">
        <f t="shared" si="970"/>
        <v>0</v>
      </c>
      <c r="F837" s="143">
        <f t="shared" si="954"/>
        <v>0</v>
      </c>
      <c r="G837" s="147"/>
      <c r="H837" s="143">
        <f t="shared" ref="H837:BA838" si="972">H830</f>
        <v>0</v>
      </c>
      <c r="I837" s="143">
        <f t="shared" si="972"/>
        <v>0</v>
      </c>
      <c r="J837" s="143">
        <f t="shared" si="972"/>
        <v>0</v>
      </c>
      <c r="K837" s="143">
        <f t="shared" si="972"/>
        <v>0</v>
      </c>
      <c r="L837" s="143">
        <f t="shared" si="972"/>
        <v>0</v>
      </c>
      <c r="M837" s="143">
        <f t="shared" si="972"/>
        <v>0</v>
      </c>
      <c r="N837" s="143">
        <f t="shared" si="972"/>
        <v>0</v>
      </c>
      <c r="O837" s="143">
        <f t="shared" si="972"/>
        <v>0</v>
      </c>
      <c r="P837" s="143">
        <f t="shared" si="972"/>
        <v>0</v>
      </c>
      <c r="Q837" s="143">
        <f t="shared" si="972"/>
        <v>0</v>
      </c>
      <c r="R837" s="143">
        <f t="shared" si="972"/>
        <v>0</v>
      </c>
      <c r="S837" s="143">
        <f t="shared" si="972"/>
        <v>0</v>
      </c>
      <c r="T837" s="143">
        <f t="shared" si="972"/>
        <v>0</v>
      </c>
      <c r="U837" s="143">
        <f t="shared" si="972"/>
        <v>0</v>
      </c>
      <c r="V837" s="143">
        <f t="shared" si="972"/>
        <v>0</v>
      </c>
      <c r="W837" s="143">
        <f t="shared" si="972"/>
        <v>0</v>
      </c>
      <c r="X837" s="143">
        <f t="shared" si="972"/>
        <v>0</v>
      </c>
      <c r="Y837" s="143">
        <f t="shared" si="972"/>
        <v>0</v>
      </c>
      <c r="Z837" s="143">
        <f t="shared" si="972"/>
        <v>0</v>
      </c>
      <c r="AA837" s="143">
        <f t="shared" si="972"/>
        <v>0</v>
      </c>
      <c r="AB837" s="143">
        <f t="shared" si="972"/>
        <v>0</v>
      </c>
      <c r="AC837" s="143">
        <f t="shared" si="972"/>
        <v>0</v>
      </c>
      <c r="AD837" s="143">
        <f t="shared" si="972"/>
        <v>0</v>
      </c>
      <c r="AE837" s="143">
        <f t="shared" si="972"/>
        <v>0</v>
      </c>
      <c r="AF837" s="143">
        <f t="shared" si="972"/>
        <v>0</v>
      </c>
      <c r="AG837" s="143">
        <f t="shared" si="972"/>
        <v>0</v>
      </c>
      <c r="AH837" s="143">
        <f t="shared" si="972"/>
        <v>0</v>
      </c>
      <c r="AI837" s="143">
        <f t="shared" si="972"/>
        <v>0</v>
      </c>
      <c r="AJ837" s="143">
        <f t="shared" si="972"/>
        <v>0</v>
      </c>
      <c r="AK837" s="143">
        <f t="shared" si="972"/>
        <v>0</v>
      </c>
      <c r="AL837" s="143">
        <f t="shared" si="972"/>
        <v>0</v>
      </c>
      <c r="AM837" s="143">
        <f t="shared" si="972"/>
        <v>0</v>
      </c>
      <c r="AN837" s="143">
        <f t="shared" si="972"/>
        <v>0</v>
      </c>
      <c r="AO837" s="143">
        <f t="shared" si="972"/>
        <v>0</v>
      </c>
      <c r="AP837" s="143">
        <f t="shared" si="972"/>
        <v>0</v>
      </c>
      <c r="AQ837" s="143">
        <f t="shared" si="972"/>
        <v>0</v>
      </c>
      <c r="AR837" s="143">
        <f t="shared" si="972"/>
        <v>0</v>
      </c>
      <c r="AS837" s="143">
        <f t="shared" si="972"/>
        <v>0</v>
      </c>
      <c r="AT837" s="143">
        <f t="shared" si="972"/>
        <v>0</v>
      </c>
      <c r="AU837" s="143"/>
      <c r="AV837" s="143">
        <f t="shared" si="972"/>
        <v>0</v>
      </c>
      <c r="AW837" s="143">
        <f t="shared" si="972"/>
        <v>0</v>
      </c>
      <c r="AX837" s="143">
        <f t="shared" si="972"/>
        <v>0</v>
      </c>
      <c r="AY837" s="143">
        <f t="shared" si="972"/>
        <v>0</v>
      </c>
      <c r="AZ837" s="143">
        <f t="shared" si="972"/>
        <v>0</v>
      </c>
      <c r="BA837" s="143">
        <f t="shared" si="972"/>
        <v>0</v>
      </c>
      <c r="BB837" s="143"/>
      <c r="BC837" s="174"/>
    </row>
    <row r="838" spans="1:55" ht="31.2">
      <c r="A838" s="288"/>
      <c r="B838" s="298"/>
      <c r="C838" s="298"/>
      <c r="D838" s="228" t="s">
        <v>43</v>
      </c>
      <c r="E838" s="143">
        <f t="shared" si="970"/>
        <v>0</v>
      </c>
      <c r="F838" s="143">
        <f t="shared" si="954"/>
        <v>0</v>
      </c>
      <c r="G838" s="147"/>
      <c r="H838" s="143">
        <f>H831</f>
        <v>0</v>
      </c>
      <c r="I838" s="143">
        <f t="shared" si="972"/>
        <v>0</v>
      </c>
      <c r="J838" s="143">
        <f t="shared" si="972"/>
        <v>0</v>
      </c>
      <c r="K838" s="143">
        <f t="shared" si="972"/>
        <v>0</v>
      </c>
      <c r="L838" s="143">
        <f t="shared" si="972"/>
        <v>0</v>
      </c>
      <c r="M838" s="143">
        <f t="shared" si="972"/>
        <v>0</v>
      </c>
      <c r="N838" s="143">
        <f t="shared" si="972"/>
        <v>0</v>
      </c>
      <c r="O838" s="143">
        <f t="shared" si="972"/>
        <v>0</v>
      </c>
      <c r="P838" s="143">
        <f t="shared" si="972"/>
        <v>0</v>
      </c>
      <c r="Q838" s="143">
        <f t="shared" si="972"/>
        <v>0</v>
      </c>
      <c r="R838" s="143">
        <f t="shared" si="972"/>
        <v>0</v>
      </c>
      <c r="S838" s="143">
        <f t="shared" si="972"/>
        <v>0</v>
      </c>
      <c r="T838" s="143">
        <f t="shared" si="972"/>
        <v>0</v>
      </c>
      <c r="U838" s="143">
        <f t="shared" si="972"/>
        <v>0</v>
      </c>
      <c r="V838" s="143">
        <f t="shared" si="972"/>
        <v>0</v>
      </c>
      <c r="W838" s="143">
        <f t="shared" si="972"/>
        <v>0</v>
      </c>
      <c r="X838" s="143">
        <f t="shared" si="972"/>
        <v>0</v>
      </c>
      <c r="Y838" s="143">
        <f t="shared" si="972"/>
        <v>0</v>
      </c>
      <c r="Z838" s="143">
        <f t="shared" si="972"/>
        <v>0</v>
      </c>
      <c r="AA838" s="143">
        <f t="shared" si="972"/>
        <v>0</v>
      </c>
      <c r="AB838" s="143">
        <f t="shared" si="972"/>
        <v>0</v>
      </c>
      <c r="AC838" s="143">
        <f t="shared" si="972"/>
        <v>0</v>
      </c>
      <c r="AD838" s="143">
        <f t="shared" si="972"/>
        <v>0</v>
      </c>
      <c r="AE838" s="143">
        <f t="shared" si="972"/>
        <v>0</v>
      </c>
      <c r="AF838" s="143">
        <f t="shared" si="972"/>
        <v>0</v>
      </c>
      <c r="AG838" s="143">
        <f t="shared" si="972"/>
        <v>0</v>
      </c>
      <c r="AH838" s="143">
        <f t="shared" si="972"/>
        <v>0</v>
      </c>
      <c r="AI838" s="143">
        <f t="shared" si="972"/>
        <v>0</v>
      </c>
      <c r="AJ838" s="143">
        <f t="shared" si="972"/>
        <v>0</v>
      </c>
      <c r="AK838" s="143">
        <f t="shared" si="972"/>
        <v>0</v>
      </c>
      <c r="AL838" s="143">
        <f t="shared" si="972"/>
        <v>0</v>
      </c>
      <c r="AM838" s="143">
        <f t="shared" si="972"/>
        <v>0</v>
      </c>
      <c r="AN838" s="143">
        <f t="shared" si="972"/>
        <v>0</v>
      </c>
      <c r="AO838" s="143">
        <f t="shared" si="972"/>
        <v>0</v>
      </c>
      <c r="AP838" s="143">
        <f t="shared" si="972"/>
        <v>0</v>
      </c>
      <c r="AQ838" s="143">
        <f t="shared" si="972"/>
        <v>0</v>
      </c>
      <c r="AR838" s="143">
        <f t="shared" si="972"/>
        <v>0</v>
      </c>
      <c r="AS838" s="143">
        <f t="shared" si="972"/>
        <v>0</v>
      </c>
      <c r="AT838" s="143">
        <f t="shared" si="972"/>
        <v>0</v>
      </c>
      <c r="AU838" s="143"/>
      <c r="AV838" s="143">
        <f t="shared" si="972"/>
        <v>0</v>
      </c>
      <c r="AW838" s="143">
        <f t="shared" si="972"/>
        <v>0</v>
      </c>
      <c r="AX838" s="143">
        <f t="shared" si="972"/>
        <v>0</v>
      </c>
      <c r="AY838" s="143">
        <f t="shared" si="972"/>
        <v>0</v>
      </c>
      <c r="AZ838" s="143">
        <f t="shared" si="972"/>
        <v>0</v>
      </c>
      <c r="BA838" s="143">
        <f t="shared" si="972"/>
        <v>0</v>
      </c>
      <c r="BB838" s="143"/>
      <c r="BC838" s="174"/>
    </row>
    <row r="839" spans="1:55" ht="15.6">
      <c r="A839" s="387" t="s">
        <v>462</v>
      </c>
      <c r="B839" s="388"/>
      <c r="C839" s="388"/>
      <c r="D839" s="388"/>
      <c r="E839" s="388"/>
      <c r="F839" s="388"/>
      <c r="G839" s="388"/>
      <c r="H839" s="388"/>
      <c r="I839" s="388"/>
      <c r="J839" s="388"/>
      <c r="K839" s="388"/>
      <c r="L839" s="388"/>
      <c r="M839" s="388"/>
      <c r="N839" s="388"/>
      <c r="O839" s="388"/>
      <c r="P839" s="388"/>
      <c r="Q839" s="388"/>
      <c r="R839" s="388"/>
      <c r="S839" s="388"/>
      <c r="T839" s="388"/>
      <c r="U839" s="388"/>
      <c r="V839" s="388"/>
      <c r="W839" s="388"/>
      <c r="X839" s="388"/>
      <c r="Y839" s="388"/>
      <c r="Z839" s="388"/>
      <c r="AA839" s="388"/>
      <c r="AB839" s="388"/>
      <c r="AC839" s="388"/>
      <c r="AD839" s="388"/>
      <c r="AE839" s="388"/>
      <c r="AF839" s="388"/>
      <c r="AG839" s="388"/>
      <c r="AH839" s="388"/>
      <c r="AI839" s="388"/>
      <c r="AJ839" s="388"/>
      <c r="AK839" s="388"/>
      <c r="AL839" s="388"/>
      <c r="AM839" s="388"/>
      <c r="AN839" s="388"/>
      <c r="AO839" s="388"/>
      <c r="AP839" s="388"/>
      <c r="AQ839" s="388"/>
      <c r="AR839" s="388"/>
      <c r="AS839" s="388"/>
      <c r="AT839" s="388"/>
      <c r="AU839" s="388"/>
      <c r="AV839" s="388"/>
      <c r="AW839" s="388"/>
      <c r="AX839" s="388"/>
      <c r="AY839" s="388"/>
      <c r="AZ839" s="388"/>
      <c r="BA839" s="388"/>
      <c r="BB839" s="388"/>
      <c r="BC839" s="388"/>
    </row>
    <row r="840" spans="1:55" ht="22.5" customHeight="1">
      <c r="A840" s="288" t="s">
        <v>463</v>
      </c>
      <c r="B840" s="287" t="s">
        <v>464</v>
      </c>
      <c r="C840" s="287" t="s">
        <v>298</v>
      </c>
      <c r="D840" s="150" t="s">
        <v>41</v>
      </c>
      <c r="E840" s="143">
        <f t="shared" ref="E840:E842" si="973">H840+K840+N840+Q840+T840+W840+Z840+AE840+AJ840+AO840+AT840+AY840</f>
        <v>55130.854000000007</v>
      </c>
      <c r="F840" s="143">
        <f t="shared" ref="F840:F860" si="974">I840+L840+O840+R840+U840+X840+AA840+AF840+AK840+AP840+AU840+AZ840</f>
        <v>53805.865340000004</v>
      </c>
      <c r="G840" s="163">
        <f t="shared" ref="G840:G857" si="975">F840*100/E840</f>
        <v>97.596647677541853</v>
      </c>
      <c r="H840" s="143">
        <f>H841+H842+H843+H845+H846</f>
        <v>1094.1611399999999</v>
      </c>
      <c r="I840" s="143">
        <f t="shared" ref="I840" si="976">I841+I842+I843+I845+I846</f>
        <v>1094.1611399999999</v>
      </c>
      <c r="J840" s="143"/>
      <c r="K840" s="143">
        <f t="shared" ref="K840:L840" si="977">K841+K842+K843+K845+K846</f>
        <v>5494.2885399999996</v>
      </c>
      <c r="L840" s="143">
        <f t="shared" si="977"/>
        <v>5494.2885399999996</v>
      </c>
      <c r="M840" s="143"/>
      <c r="N840" s="143">
        <f t="shared" ref="N840:O840" si="978">N841+N842+N843+N845+N846</f>
        <v>3392.5393399999998</v>
      </c>
      <c r="O840" s="143">
        <f t="shared" si="978"/>
        <v>3392.5393399999998</v>
      </c>
      <c r="P840" s="143"/>
      <c r="Q840" s="143">
        <f t="shared" ref="Q840:R840" si="979">Q841+Q842+Q843+Q845+Q846</f>
        <v>2452.59285</v>
      </c>
      <c r="R840" s="143">
        <f t="shared" si="979"/>
        <v>2452.59285</v>
      </c>
      <c r="S840" s="143"/>
      <c r="T840" s="143">
        <f t="shared" ref="T840:U840" si="980">T841+T842+T843+T845+T846</f>
        <v>2719.654</v>
      </c>
      <c r="U840" s="143">
        <f t="shared" si="980"/>
        <v>2719.654</v>
      </c>
      <c r="V840" s="143"/>
      <c r="W840" s="143">
        <f t="shared" ref="W840:X840" si="981">W841+W842+W843+W845+W846</f>
        <v>2806.2025699999999</v>
      </c>
      <c r="X840" s="143">
        <f t="shared" si="981"/>
        <v>2806.2025699999999</v>
      </c>
      <c r="Y840" s="143"/>
      <c r="Z840" s="143">
        <f t="shared" ref="Z840:AC840" si="982">Z841+Z842+Z843+Z845+Z846</f>
        <v>3497.49692</v>
      </c>
      <c r="AA840" s="143">
        <f t="shared" si="982"/>
        <v>3497.49692</v>
      </c>
      <c r="AB840" s="143">
        <f t="shared" si="982"/>
        <v>0</v>
      </c>
      <c r="AC840" s="143">
        <f t="shared" si="982"/>
        <v>0</v>
      </c>
      <c r="AD840" s="143"/>
      <c r="AE840" s="143">
        <f t="shared" ref="AE840:AH840" si="983">AE841+AE842+AE843+AE845+AE846</f>
        <v>3258.1794199999999</v>
      </c>
      <c r="AF840" s="143">
        <f t="shared" si="983"/>
        <v>3258.1794199999999</v>
      </c>
      <c r="AG840" s="143">
        <f t="shared" si="983"/>
        <v>0</v>
      </c>
      <c r="AH840" s="143">
        <f t="shared" si="983"/>
        <v>0</v>
      </c>
      <c r="AI840" s="143"/>
      <c r="AJ840" s="143">
        <f t="shared" ref="AJ840:AM840" si="984">AJ841+AJ842+AJ843+AJ845+AJ846</f>
        <v>2374.2360800000001</v>
      </c>
      <c r="AK840" s="143">
        <f t="shared" si="984"/>
        <v>2374.2360800000001</v>
      </c>
      <c r="AL840" s="143">
        <f t="shared" si="984"/>
        <v>0</v>
      </c>
      <c r="AM840" s="143">
        <f t="shared" si="984"/>
        <v>0</v>
      </c>
      <c r="AN840" s="143"/>
      <c r="AO840" s="143">
        <f t="shared" ref="AO840:AR840" si="985">AO841+AO842+AO843+AO845+AO846</f>
        <v>19898.800749999999</v>
      </c>
      <c r="AP840" s="143">
        <f t="shared" si="985"/>
        <v>19898.800749999999</v>
      </c>
      <c r="AQ840" s="143">
        <f t="shared" si="985"/>
        <v>0</v>
      </c>
      <c r="AR840" s="143">
        <f t="shared" si="985"/>
        <v>0</v>
      </c>
      <c r="AS840" s="143"/>
      <c r="AT840" s="143">
        <f t="shared" ref="AT840:AW840" si="986">AT841+AT842+AT843+AT845+AT846</f>
        <v>2175.6399900000001</v>
      </c>
      <c r="AU840" s="143">
        <f t="shared" si="986"/>
        <v>2175.6399900000001</v>
      </c>
      <c r="AV840" s="143">
        <f t="shared" si="986"/>
        <v>0</v>
      </c>
      <c r="AW840" s="143">
        <f t="shared" si="986"/>
        <v>0</v>
      </c>
      <c r="AX840" s="143"/>
      <c r="AY840" s="143">
        <f t="shared" ref="AY840:AZ840" si="987">AY841+AY842+AY843+AY845+AY846</f>
        <v>5967.0623999999998</v>
      </c>
      <c r="AZ840" s="143">
        <f t="shared" si="987"/>
        <v>4642.0737399999998</v>
      </c>
      <c r="BA840" s="147"/>
      <c r="BB840" s="289" t="s">
        <v>426</v>
      </c>
      <c r="BC840" s="174"/>
    </row>
    <row r="841" spans="1:55" ht="32.25" customHeight="1">
      <c r="A841" s="288"/>
      <c r="B841" s="287"/>
      <c r="C841" s="287"/>
      <c r="D841" s="148" t="s">
        <v>37</v>
      </c>
      <c r="E841" s="143">
        <f t="shared" si="973"/>
        <v>0</v>
      </c>
      <c r="F841" s="143">
        <f t="shared" si="974"/>
        <v>0</v>
      </c>
      <c r="G841" s="163"/>
      <c r="H841" s="143"/>
      <c r="I841" s="143"/>
      <c r="J841" s="147"/>
      <c r="K841" s="143"/>
      <c r="L841" s="143"/>
      <c r="M841" s="147"/>
      <c r="N841" s="143"/>
      <c r="O841" s="143"/>
      <c r="P841" s="147"/>
      <c r="Q841" s="143"/>
      <c r="R841" s="143"/>
      <c r="S841" s="147"/>
      <c r="T841" s="143"/>
      <c r="U841" s="143"/>
      <c r="V841" s="147"/>
      <c r="W841" s="143"/>
      <c r="X841" s="143"/>
      <c r="Y841" s="147"/>
      <c r="Z841" s="143"/>
      <c r="AA841" s="143"/>
      <c r="AB841" s="147"/>
      <c r="AC841" s="147"/>
      <c r="AD841" s="147"/>
      <c r="AE841" s="143"/>
      <c r="AF841" s="143"/>
      <c r="AG841" s="147"/>
      <c r="AH841" s="147"/>
      <c r="AI841" s="147"/>
      <c r="AJ841" s="143"/>
      <c r="AK841" s="143"/>
      <c r="AL841" s="147"/>
      <c r="AM841" s="147"/>
      <c r="AN841" s="147"/>
      <c r="AO841" s="143"/>
      <c r="AP841" s="143"/>
      <c r="AQ841" s="147"/>
      <c r="AR841" s="147"/>
      <c r="AS841" s="147"/>
      <c r="AT841" s="143"/>
      <c r="AU841" s="143"/>
      <c r="AV841" s="147"/>
      <c r="AW841" s="147"/>
      <c r="AX841" s="147"/>
      <c r="AY841" s="147"/>
      <c r="AZ841" s="147"/>
      <c r="BA841" s="147"/>
      <c r="BB841" s="290"/>
      <c r="BC841" s="174"/>
    </row>
    <row r="842" spans="1:55" ht="50.25" customHeight="1">
      <c r="A842" s="288"/>
      <c r="B842" s="287"/>
      <c r="C842" s="287"/>
      <c r="D842" s="172" t="s">
        <v>2</v>
      </c>
      <c r="E842" s="222">
        <f t="shared" si="973"/>
        <v>0</v>
      </c>
      <c r="F842" s="222">
        <f t="shared" si="974"/>
        <v>0</v>
      </c>
      <c r="G842" s="163"/>
      <c r="H842" s="143"/>
      <c r="I842" s="143"/>
      <c r="J842" s="147"/>
      <c r="K842" s="143"/>
      <c r="L842" s="143"/>
      <c r="M842" s="147"/>
      <c r="N842" s="143"/>
      <c r="O842" s="143"/>
      <c r="P842" s="147"/>
      <c r="Q842" s="143"/>
      <c r="R842" s="143"/>
      <c r="S842" s="147"/>
      <c r="T842" s="143"/>
      <c r="U842" s="143"/>
      <c r="V842" s="147"/>
      <c r="W842" s="143"/>
      <c r="X842" s="143"/>
      <c r="Y842" s="147"/>
      <c r="Z842" s="143"/>
      <c r="AA842" s="143"/>
      <c r="AB842" s="147"/>
      <c r="AC842" s="147"/>
      <c r="AD842" s="147"/>
      <c r="AE842" s="143"/>
      <c r="AF842" s="143"/>
      <c r="AG842" s="147"/>
      <c r="AH842" s="147"/>
      <c r="AI842" s="147"/>
      <c r="AJ842" s="143"/>
      <c r="AK842" s="143"/>
      <c r="AL842" s="147"/>
      <c r="AM842" s="147"/>
      <c r="AN842" s="147"/>
      <c r="AO842" s="143"/>
      <c r="AP842" s="143"/>
      <c r="AQ842" s="147"/>
      <c r="AR842" s="147"/>
      <c r="AS842" s="147"/>
      <c r="AT842" s="143"/>
      <c r="AU842" s="143"/>
      <c r="AV842" s="147"/>
      <c r="AW842" s="147"/>
      <c r="AX842" s="147"/>
      <c r="AY842" s="147"/>
      <c r="AZ842" s="147"/>
      <c r="BA842" s="147"/>
      <c r="BB842" s="290"/>
      <c r="BC842" s="174"/>
    </row>
    <row r="843" spans="1:55" ht="22.5" customHeight="1">
      <c r="A843" s="288"/>
      <c r="B843" s="287"/>
      <c r="C843" s="287"/>
      <c r="D843" s="224" t="s">
        <v>268</v>
      </c>
      <c r="E843" s="143">
        <f>H843+K843+N843+Q843+T843+W843+Z843+AE843+AJ843+AO843+AT843+AY843</f>
        <v>55130.854000000007</v>
      </c>
      <c r="F843" s="143">
        <f t="shared" si="974"/>
        <v>53805.865340000004</v>
      </c>
      <c r="G843" s="163">
        <f t="shared" si="975"/>
        <v>97.596647677541853</v>
      </c>
      <c r="H843" s="143">
        <v>1094.1611399999999</v>
      </c>
      <c r="I843" s="143">
        <v>1094.1611399999999</v>
      </c>
      <c r="J843" s="147"/>
      <c r="K843" s="143">
        <v>5494.2885399999996</v>
      </c>
      <c r="L843" s="143">
        <v>5494.2885399999996</v>
      </c>
      <c r="M843" s="147"/>
      <c r="N843" s="143">
        <v>3392.5393399999998</v>
      </c>
      <c r="O843" s="143">
        <v>3392.5393399999998</v>
      </c>
      <c r="P843" s="147"/>
      <c r="Q843" s="143">
        <f>2407.98795+44.6049</f>
        <v>2452.59285</v>
      </c>
      <c r="R843" s="143">
        <f>2407.98795+44.6049</f>
        <v>2452.59285</v>
      </c>
      <c r="S843" s="147"/>
      <c r="T843" s="143">
        <v>2719.654</v>
      </c>
      <c r="U843" s="143">
        <v>2719.654</v>
      </c>
      <c r="V843" s="147"/>
      <c r="W843" s="143">
        <v>2806.2025699999999</v>
      </c>
      <c r="X843" s="143">
        <v>2806.2025699999999</v>
      </c>
      <c r="Y843" s="147"/>
      <c r="Z843" s="143">
        <v>3497.49692</v>
      </c>
      <c r="AA843" s="143">
        <v>3497.49692</v>
      </c>
      <c r="AB843" s="147"/>
      <c r="AC843" s="147"/>
      <c r="AD843" s="147"/>
      <c r="AE843" s="143">
        <v>3258.1794199999999</v>
      </c>
      <c r="AF843" s="143">
        <v>3258.1794199999999</v>
      </c>
      <c r="AG843" s="147"/>
      <c r="AH843" s="147"/>
      <c r="AI843" s="147"/>
      <c r="AJ843" s="143">
        <v>2374.2360800000001</v>
      </c>
      <c r="AK843" s="143">
        <v>2374.2360800000001</v>
      </c>
      <c r="AL843" s="147"/>
      <c r="AM843" s="147"/>
      <c r="AN843" s="147"/>
      <c r="AO843" s="143">
        <v>19898.800749999999</v>
      </c>
      <c r="AP843" s="143">
        <v>19898.800749999999</v>
      </c>
      <c r="AQ843" s="147"/>
      <c r="AR843" s="147"/>
      <c r="AS843" s="147"/>
      <c r="AT843" s="143">
        <v>2175.6399900000001</v>
      </c>
      <c r="AU843" s="143">
        <v>2175.6399900000001</v>
      </c>
      <c r="AV843" s="147"/>
      <c r="AW843" s="147"/>
      <c r="AX843" s="147"/>
      <c r="AY843" s="143">
        <v>5967.0623999999998</v>
      </c>
      <c r="AZ843" s="163">
        <f>4174.77307+467.30067</f>
        <v>4642.0737399999998</v>
      </c>
      <c r="BA843" s="147"/>
      <c r="BB843" s="290"/>
      <c r="BC843" s="174"/>
    </row>
    <row r="844" spans="1:55" ht="82.5" customHeight="1">
      <c r="A844" s="288"/>
      <c r="B844" s="287"/>
      <c r="C844" s="287"/>
      <c r="D844" s="224" t="s">
        <v>274</v>
      </c>
      <c r="E844" s="143">
        <f t="shared" ref="E844:E849" si="988">H844+K844+N844+Q844+T844+W844+Z844+AE844+AJ844+AO844+AT844+AY844</f>
        <v>0</v>
      </c>
      <c r="F844" s="143">
        <f t="shared" si="974"/>
        <v>0</v>
      </c>
      <c r="G844" s="163"/>
      <c r="H844" s="143"/>
      <c r="I844" s="143"/>
      <c r="J844" s="147"/>
      <c r="K844" s="143"/>
      <c r="L844" s="143"/>
      <c r="M844" s="147"/>
      <c r="N844" s="143"/>
      <c r="O844" s="143"/>
      <c r="P844" s="147"/>
      <c r="Q844" s="143"/>
      <c r="R844" s="143"/>
      <c r="S844" s="147"/>
      <c r="T844" s="143"/>
      <c r="U844" s="143"/>
      <c r="V844" s="147"/>
      <c r="W844" s="143"/>
      <c r="X844" s="143"/>
      <c r="Y844" s="147"/>
      <c r="Z844" s="143"/>
      <c r="AA844" s="143"/>
      <c r="AB844" s="147"/>
      <c r="AC844" s="147"/>
      <c r="AD844" s="147"/>
      <c r="AE844" s="143"/>
      <c r="AF844" s="143"/>
      <c r="AG844" s="147"/>
      <c r="AH844" s="147"/>
      <c r="AI844" s="147"/>
      <c r="AJ844" s="143"/>
      <c r="AK844" s="143"/>
      <c r="AL844" s="147"/>
      <c r="AM844" s="147"/>
      <c r="AN844" s="147"/>
      <c r="AO844" s="143"/>
      <c r="AP844" s="143"/>
      <c r="AQ844" s="147"/>
      <c r="AR844" s="147"/>
      <c r="AS844" s="147"/>
      <c r="AT844" s="143"/>
      <c r="AU844" s="143"/>
      <c r="AV844" s="147"/>
      <c r="AW844" s="147"/>
      <c r="AX844" s="147"/>
      <c r="AY844" s="147"/>
      <c r="AZ844" s="147"/>
      <c r="BA844" s="147"/>
      <c r="BB844" s="290"/>
      <c r="BC844" s="174"/>
    </row>
    <row r="845" spans="1:55" ht="22.5" customHeight="1">
      <c r="A845" s="288"/>
      <c r="B845" s="287"/>
      <c r="C845" s="287"/>
      <c r="D845" s="224" t="s">
        <v>269</v>
      </c>
      <c r="E845" s="143">
        <f t="shared" si="988"/>
        <v>0</v>
      </c>
      <c r="F845" s="143">
        <f t="shared" si="974"/>
        <v>0</v>
      </c>
      <c r="G845" s="163"/>
      <c r="H845" s="143"/>
      <c r="I845" s="143"/>
      <c r="J845" s="147"/>
      <c r="K845" s="143"/>
      <c r="L845" s="143"/>
      <c r="M845" s="147"/>
      <c r="N845" s="143"/>
      <c r="O845" s="143"/>
      <c r="P845" s="147"/>
      <c r="Q845" s="143"/>
      <c r="R845" s="143"/>
      <c r="S845" s="147"/>
      <c r="T845" s="143"/>
      <c r="U845" s="143"/>
      <c r="V845" s="147"/>
      <c r="W845" s="143"/>
      <c r="X845" s="143"/>
      <c r="Y845" s="147"/>
      <c r="Z845" s="143"/>
      <c r="AA845" s="143"/>
      <c r="AB845" s="147"/>
      <c r="AC845" s="147"/>
      <c r="AD845" s="147"/>
      <c r="AE845" s="143"/>
      <c r="AF845" s="143"/>
      <c r="AG845" s="147"/>
      <c r="AH845" s="147"/>
      <c r="AI845" s="147"/>
      <c r="AJ845" s="143"/>
      <c r="AK845" s="143"/>
      <c r="AL845" s="147"/>
      <c r="AM845" s="147"/>
      <c r="AN845" s="147"/>
      <c r="AO845" s="143"/>
      <c r="AP845" s="143"/>
      <c r="AQ845" s="147"/>
      <c r="AR845" s="147"/>
      <c r="AS845" s="147"/>
      <c r="AT845" s="143"/>
      <c r="AU845" s="143"/>
      <c r="AV845" s="147"/>
      <c r="AW845" s="147"/>
      <c r="AX845" s="147"/>
      <c r="AY845" s="147"/>
      <c r="AZ845" s="147"/>
      <c r="BA845" s="147"/>
      <c r="BB845" s="290"/>
      <c r="BC845" s="174"/>
    </row>
    <row r="846" spans="1:55" ht="31.2">
      <c r="A846" s="288"/>
      <c r="B846" s="287"/>
      <c r="C846" s="287"/>
      <c r="D846" s="228" t="s">
        <v>43</v>
      </c>
      <c r="E846" s="143">
        <f t="shared" si="988"/>
        <v>0</v>
      </c>
      <c r="F846" s="143">
        <f t="shared" si="974"/>
        <v>0</v>
      </c>
      <c r="G846" s="163"/>
      <c r="H846" s="143"/>
      <c r="I846" s="143"/>
      <c r="J846" s="147"/>
      <c r="K846" s="143"/>
      <c r="L846" s="143"/>
      <c r="M846" s="147"/>
      <c r="N846" s="143"/>
      <c r="O846" s="143"/>
      <c r="P846" s="147"/>
      <c r="Q846" s="143"/>
      <c r="R846" s="143"/>
      <c r="S846" s="147"/>
      <c r="T846" s="143"/>
      <c r="U846" s="143"/>
      <c r="V846" s="147"/>
      <c r="W846" s="143"/>
      <c r="X846" s="143"/>
      <c r="Y846" s="147"/>
      <c r="Z846" s="143"/>
      <c r="AA846" s="143"/>
      <c r="AB846" s="147"/>
      <c r="AC846" s="147"/>
      <c r="AD846" s="147"/>
      <c r="AE846" s="143"/>
      <c r="AF846" s="143"/>
      <c r="AG846" s="147"/>
      <c r="AH846" s="147"/>
      <c r="AI846" s="147"/>
      <c r="AJ846" s="143"/>
      <c r="AK846" s="143"/>
      <c r="AL846" s="147"/>
      <c r="AM846" s="147"/>
      <c r="AN846" s="147"/>
      <c r="AO846" s="143"/>
      <c r="AP846" s="143"/>
      <c r="AQ846" s="147"/>
      <c r="AR846" s="147"/>
      <c r="AS846" s="147"/>
      <c r="AT846" s="143"/>
      <c r="AU846" s="143"/>
      <c r="AV846" s="147"/>
      <c r="AW846" s="147"/>
      <c r="AX846" s="147"/>
      <c r="AY846" s="147"/>
      <c r="AZ846" s="147"/>
      <c r="BA846" s="147"/>
      <c r="BB846" s="291"/>
      <c r="BC846" s="174"/>
    </row>
    <row r="847" spans="1:55" ht="22.5" customHeight="1">
      <c r="A847" s="288" t="s">
        <v>465</v>
      </c>
      <c r="B847" s="298"/>
      <c r="C847" s="298"/>
      <c r="D847" s="150" t="s">
        <v>41</v>
      </c>
      <c r="E847" s="143">
        <f t="shared" si="988"/>
        <v>55130.854000000007</v>
      </c>
      <c r="F847" s="143">
        <f t="shared" si="974"/>
        <v>53805.865340000004</v>
      </c>
      <c r="G847" s="163">
        <f t="shared" si="975"/>
        <v>97.596647677541853</v>
      </c>
      <c r="H847" s="143">
        <f>H848+H849+H850+H852+H853</f>
        <v>1094.1611399999999</v>
      </c>
      <c r="I847" s="143">
        <f t="shared" ref="I847" si="989">I848+I849+I850+I852+I853</f>
        <v>1094.1611399999999</v>
      </c>
      <c r="J847" s="143"/>
      <c r="K847" s="143">
        <f t="shared" ref="K847:L847" si="990">K848+K849+K850+K852+K853</f>
        <v>5494.2885399999996</v>
      </c>
      <c r="L847" s="143">
        <f t="shared" si="990"/>
        <v>5494.2885399999996</v>
      </c>
      <c r="M847" s="143"/>
      <c r="N847" s="143">
        <f t="shared" ref="N847:O847" si="991">N848+N849+N850+N852+N853</f>
        <v>3392.5393399999998</v>
      </c>
      <c r="O847" s="143">
        <f t="shared" si="991"/>
        <v>3392.5393399999998</v>
      </c>
      <c r="P847" s="143"/>
      <c r="Q847" s="143">
        <f t="shared" ref="Q847:R847" si="992">Q848+Q849+Q850+Q852+Q853</f>
        <v>2452.59285</v>
      </c>
      <c r="R847" s="143">
        <f t="shared" si="992"/>
        <v>2452.59285</v>
      </c>
      <c r="S847" s="143"/>
      <c r="T847" s="143">
        <f t="shared" ref="T847:U847" si="993">T848+T849+T850+T852+T853</f>
        <v>2719.654</v>
      </c>
      <c r="U847" s="143">
        <f t="shared" si="993"/>
        <v>2719.654</v>
      </c>
      <c r="V847" s="143"/>
      <c r="W847" s="143">
        <f t="shared" ref="W847:X847" si="994">W848+W849+W850+W852+W853</f>
        <v>2806.2025699999999</v>
      </c>
      <c r="X847" s="143">
        <f t="shared" si="994"/>
        <v>2806.2025699999999</v>
      </c>
      <c r="Y847" s="143"/>
      <c r="Z847" s="143">
        <f t="shared" ref="Z847:AC847" si="995">Z848+Z849+Z850+Z852+Z853</f>
        <v>3497.49692</v>
      </c>
      <c r="AA847" s="143">
        <f t="shared" si="995"/>
        <v>3497.49692</v>
      </c>
      <c r="AB847" s="143">
        <f t="shared" si="995"/>
        <v>0</v>
      </c>
      <c r="AC847" s="143">
        <f t="shared" si="995"/>
        <v>0</v>
      </c>
      <c r="AD847" s="143"/>
      <c r="AE847" s="143">
        <f t="shared" ref="AE847:AH847" si="996">AE848+AE849+AE850+AE852+AE853</f>
        <v>3258.1794199999999</v>
      </c>
      <c r="AF847" s="143">
        <f t="shared" si="996"/>
        <v>3258.1794199999999</v>
      </c>
      <c r="AG847" s="143">
        <f t="shared" si="996"/>
        <v>0</v>
      </c>
      <c r="AH847" s="143">
        <f t="shared" si="996"/>
        <v>0</v>
      </c>
      <c r="AI847" s="143"/>
      <c r="AJ847" s="143">
        <f t="shared" ref="AJ847:AM847" si="997">AJ848+AJ849+AJ850+AJ852+AJ853</f>
        <v>2374.2360800000001</v>
      </c>
      <c r="AK847" s="143">
        <f t="shared" si="997"/>
        <v>2374.2360800000001</v>
      </c>
      <c r="AL847" s="143">
        <f t="shared" si="997"/>
        <v>0</v>
      </c>
      <c r="AM847" s="143">
        <f t="shared" si="997"/>
        <v>0</v>
      </c>
      <c r="AN847" s="143"/>
      <c r="AO847" s="143">
        <f t="shared" ref="AO847:AR847" si="998">AO848+AO849+AO850+AO852+AO853</f>
        <v>19898.800749999999</v>
      </c>
      <c r="AP847" s="143">
        <f t="shared" si="998"/>
        <v>19898.800749999999</v>
      </c>
      <c r="AQ847" s="143">
        <f t="shared" si="998"/>
        <v>0</v>
      </c>
      <c r="AR847" s="143">
        <f t="shared" si="998"/>
        <v>0</v>
      </c>
      <c r="AS847" s="143"/>
      <c r="AT847" s="143">
        <f t="shared" ref="AT847:AW847" si="999">AT848+AT849+AT850+AT852+AT853</f>
        <v>2175.6399900000001</v>
      </c>
      <c r="AU847" s="143">
        <f t="shared" si="999"/>
        <v>2175.6399900000001</v>
      </c>
      <c r="AV847" s="143">
        <f t="shared" si="999"/>
        <v>0</v>
      </c>
      <c r="AW847" s="143">
        <f t="shared" si="999"/>
        <v>0</v>
      </c>
      <c r="AX847" s="143"/>
      <c r="AY847" s="143">
        <f t="shared" ref="AY847:AZ847" si="1000">AY848+AY849+AY850+AY852+AY853</f>
        <v>5967.0623999999998</v>
      </c>
      <c r="AZ847" s="143">
        <f t="shared" si="1000"/>
        <v>4642.0737399999998</v>
      </c>
      <c r="BA847" s="147"/>
      <c r="BB847" s="147"/>
      <c r="BC847" s="174"/>
    </row>
    <row r="848" spans="1:55" ht="32.25" customHeight="1">
      <c r="A848" s="288"/>
      <c r="B848" s="298"/>
      <c r="C848" s="298"/>
      <c r="D848" s="148" t="s">
        <v>37</v>
      </c>
      <c r="E848" s="143">
        <f t="shared" si="988"/>
        <v>0</v>
      </c>
      <c r="F848" s="143">
        <f t="shared" si="974"/>
        <v>0</v>
      </c>
      <c r="G848" s="163"/>
      <c r="H848" s="143">
        <f>H841</f>
        <v>0</v>
      </c>
      <c r="I848" s="143">
        <f t="shared" ref="I848:BA848" si="1001">I841</f>
        <v>0</v>
      </c>
      <c r="J848" s="143">
        <f t="shared" si="1001"/>
        <v>0</v>
      </c>
      <c r="K848" s="143">
        <f t="shared" si="1001"/>
        <v>0</v>
      </c>
      <c r="L848" s="143">
        <f t="shared" si="1001"/>
        <v>0</v>
      </c>
      <c r="M848" s="143">
        <f t="shared" si="1001"/>
        <v>0</v>
      </c>
      <c r="N848" s="143">
        <f t="shared" si="1001"/>
        <v>0</v>
      </c>
      <c r="O848" s="143">
        <f t="shared" si="1001"/>
        <v>0</v>
      </c>
      <c r="P848" s="143">
        <f t="shared" si="1001"/>
        <v>0</v>
      </c>
      <c r="Q848" s="143">
        <f t="shared" si="1001"/>
        <v>0</v>
      </c>
      <c r="R848" s="143">
        <f t="shared" si="1001"/>
        <v>0</v>
      </c>
      <c r="S848" s="143">
        <f t="shared" si="1001"/>
        <v>0</v>
      </c>
      <c r="T848" s="143">
        <f t="shared" si="1001"/>
        <v>0</v>
      </c>
      <c r="U848" s="143">
        <f t="shared" si="1001"/>
        <v>0</v>
      </c>
      <c r="V848" s="143">
        <f t="shared" si="1001"/>
        <v>0</v>
      </c>
      <c r="W848" s="143">
        <f t="shared" si="1001"/>
        <v>0</v>
      </c>
      <c r="X848" s="143">
        <f t="shared" si="1001"/>
        <v>0</v>
      </c>
      <c r="Y848" s="143">
        <f t="shared" si="1001"/>
        <v>0</v>
      </c>
      <c r="Z848" s="143">
        <f t="shared" si="1001"/>
        <v>0</v>
      </c>
      <c r="AA848" s="143">
        <f t="shared" si="1001"/>
        <v>0</v>
      </c>
      <c r="AB848" s="143">
        <f t="shared" si="1001"/>
        <v>0</v>
      </c>
      <c r="AC848" s="143">
        <f t="shared" si="1001"/>
        <v>0</v>
      </c>
      <c r="AD848" s="143">
        <f t="shared" si="1001"/>
        <v>0</v>
      </c>
      <c r="AE848" s="143">
        <f t="shared" si="1001"/>
        <v>0</v>
      </c>
      <c r="AF848" s="143">
        <f t="shared" si="1001"/>
        <v>0</v>
      </c>
      <c r="AG848" s="143">
        <f t="shared" si="1001"/>
        <v>0</v>
      </c>
      <c r="AH848" s="143">
        <f t="shared" si="1001"/>
        <v>0</v>
      </c>
      <c r="AI848" s="143">
        <f t="shared" si="1001"/>
        <v>0</v>
      </c>
      <c r="AJ848" s="143">
        <f t="shared" si="1001"/>
        <v>0</v>
      </c>
      <c r="AK848" s="143">
        <f t="shared" si="1001"/>
        <v>0</v>
      </c>
      <c r="AL848" s="143">
        <f t="shared" si="1001"/>
        <v>0</v>
      </c>
      <c r="AM848" s="143">
        <f t="shared" si="1001"/>
        <v>0</v>
      </c>
      <c r="AN848" s="143">
        <f t="shared" si="1001"/>
        <v>0</v>
      </c>
      <c r="AO848" s="143">
        <f t="shared" si="1001"/>
        <v>0</v>
      </c>
      <c r="AP848" s="143">
        <f t="shared" si="1001"/>
        <v>0</v>
      </c>
      <c r="AQ848" s="143">
        <f t="shared" si="1001"/>
        <v>0</v>
      </c>
      <c r="AR848" s="143">
        <f t="shared" si="1001"/>
        <v>0</v>
      </c>
      <c r="AS848" s="143">
        <f t="shared" si="1001"/>
        <v>0</v>
      </c>
      <c r="AT848" s="143">
        <f t="shared" si="1001"/>
        <v>0</v>
      </c>
      <c r="AU848" s="143">
        <f t="shared" si="1001"/>
        <v>0</v>
      </c>
      <c r="AV848" s="143">
        <f t="shared" si="1001"/>
        <v>0</v>
      </c>
      <c r="AW848" s="143">
        <f t="shared" si="1001"/>
        <v>0</v>
      </c>
      <c r="AX848" s="143">
        <f t="shared" si="1001"/>
        <v>0</v>
      </c>
      <c r="AY848" s="143">
        <f t="shared" si="1001"/>
        <v>0</v>
      </c>
      <c r="AZ848" s="143">
        <f t="shared" si="1001"/>
        <v>0</v>
      </c>
      <c r="BA848" s="143">
        <f t="shared" si="1001"/>
        <v>0</v>
      </c>
      <c r="BB848" s="143"/>
      <c r="BC848" s="174"/>
    </row>
    <row r="849" spans="1:55" ht="50.25" customHeight="1">
      <c r="A849" s="288"/>
      <c r="B849" s="298"/>
      <c r="C849" s="298"/>
      <c r="D849" s="172" t="s">
        <v>2</v>
      </c>
      <c r="E849" s="143">
        <f t="shared" si="988"/>
        <v>0</v>
      </c>
      <c r="F849" s="143">
        <f t="shared" si="974"/>
        <v>0</v>
      </c>
      <c r="G849" s="163"/>
      <c r="H849" s="143">
        <f t="shared" ref="H849:BA849" si="1002">H842</f>
        <v>0</v>
      </c>
      <c r="I849" s="143">
        <f t="shared" si="1002"/>
        <v>0</v>
      </c>
      <c r="J849" s="143">
        <f t="shared" si="1002"/>
        <v>0</v>
      </c>
      <c r="K849" s="143">
        <f t="shared" si="1002"/>
        <v>0</v>
      </c>
      <c r="L849" s="143">
        <f t="shared" si="1002"/>
        <v>0</v>
      </c>
      <c r="M849" s="143">
        <f t="shared" si="1002"/>
        <v>0</v>
      </c>
      <c r="N849" s="143">
        <f t="shared" si="1002"/>
        <v>0</v>
      </c>
      <c r="O849" s="143">
        <f t="shared" si="1002"/>
        <v>0</v>
      </c>
      <c r="P849" s="143">
        <f t="shared" si="1002"/>
        <v>0</v>
      </c>
      <c r="Q849" s="143">
        <f t="shared" si="1002"/>
        <v>0</v>
      </c>
      <c r="R849" s="143">
        <f t="shared" si="1002"/>
        <v>0</v>
      </c>
      <c r="S849" s="143">
        <f t="shared" si="1002"/>
        <v>0</v>
      </c>
      <c r="T849" s="143">
        <f t="shared" si="1002"/>
        <v>0</v>
      </c>
      <c r="U849" s="143">
        <f t="shared" si="1002"/>
        <v>0</v>
      </c>
      <c r="V849" s="143">
        <f t="shared" si="1002"/>
        <v>0</v>
      </c>
      <c r="W849" s="143">
        <f t="shared" si="1002"/>
        <v>0</v>
      </c>
      <c r="X849" s="143">
        <f t="shared" si="1002"/>
        <v>0</v>
      </c>
      <c r="Y849" s="143">
        <f t="shared" si="1002"/>
        <v>0</v>
      </c>
      <c r="Z849" s="143">
        <f t="shared" si="1002"/>
        <v>0</v>
      </c>
      <c r="AA849" s="143">
        <f t="shared" si="1002"/>
        <v>0</v>
      </c>
      <c r="AB849" s="143">
        <f t="shared" si="1002"/>
        <v>0</v>
      </c>
      <c r="AC849" s="143">
        <f t="shared" si="1002"/>
        <v>0</v>
      </c>
      <c r="AD849" s="143">
        <f t="shared" si="1002"/>
        <v>0</v>
      </c>
      <c r="AE849" s="143">
        <f t="shared" si="1002"/>
        <v>0</v>
      </c>
      <c r="AF849" s="143">
        <f t="shared" si="1002"/>
        <v>0</v>
      </c>
      <c r="AG849" s="143">
        <f t="shared" si="1002"/>
        <v>0</v>
      </c>
      <c r="AH849" s="143">
        <f t="shared" si="1002"/>
        <v>0</v>
      </c>
      <c r="AI849" s="143">
        <f t="shared" si="1002"/>
        <v>0</v>
      </c>
      <c r="AJ849" s="143">
        <f t="shared" si="1002"/>
        <v>0</v>
      </c>
      <c r="AK849" s="143">
        <f t="shared" si="1002"/>
        <v>0</v>
      </c>
      <c r="AL849" s="143">
        <f t="shared" si="1002"/>
        <v>0</v>
      </c>
      <c r="AM849" s="143">
        <f t="shared" si="1002"/>
        <v>0</v>
      </c>
      <c r="AN849" s="143">
        <f t="shared" si="1002"/>
        <v>0</v>
      </c>
      <c r="AO849" s="143">
        <f t="shared" si="1002"/>
        <v>0</v>
      </c>
      <c r="AP849" s="143">
        <f t="shared" si="1002"/>
        <v>0</v>
      </c>
      <c r="AQ849" s="143">
        <f t="shared" si="1002"/>
        <v>0</v>
      </c>
      <c r="AR849" s="143">
        <f t="shared" si="1002"/>
        <v>0</v>
      </c>
      <c r="AS849" s="143">
        <f t="shared" si="1002"/>
        <v>0</v>
      </c>
      <c r="AT849" s="143">
        <f t="shared" si="1002"/>
        <v>0</v>
      </c>
      <c r="AU849" s="143">
        <f t="shared" si="1002"/>
        <v>0</v>
      </c>
      <c r="AV849" s="143">
        <f t="shared" si="1002"/>
        <v>0</v>
      </c>
      <c r="AW849" s="143">
        <f t="shared" si="1002"/>
        <v>0</v>
      </c>
      <c r="AX849" s="143">
        <f t="shared" si="1002"/>
        <v>0</v>
      </c>
      <c r="AY849" s="143">
        <f t="shared" si="1002"/>
        <v>0</v>
      </c>
      <c r="AZ849" s="143">
        <f t="shared" si="1002"/>
        <v>0</v>
      </c>
      <c r="BA849" s="143">
        <f t="shared" si="1002"/>
        <v>0</v>
      </c>
      <c r="BB849" s="143"/>
      <c r="BC849" s="174"/>
    </row>
    <row r="850" spans="1:55" ht="22.5" customHeight="1">
      <c r="A850" s="288"/>
      <c r="B850" s="298"/>
      <c r="C850" s="298"/>
      <c r="D850" s="224" t="s">
        <v>268</v>
      </c>
      <c r="E850" s="143">
        <f>H850+K850+N850+Q850+T850+W850+Z850+AE850+AJ850+AO850+AT850+AY850</f>
        <v>55130.854000000007</v>
      </c>
      <c r="F850" s="143">
        <f t="shared" si="974"/>
        <v>53805.865340000004</v>
      </c>
      <c r="G850" s="163">
        <f t="shared" si="975"/>
        <v>97.596647677541853</v>
      </c>
      <c r="H850" s="143">
        <f t="shared" ref="H850:BA850" si="1003">H843</f>
        <v>1094.1611399999999</v>
      </c>
      <c r="I850" s="143">
        <f t="shared" si="1003"/>
        <v>1094.1611399999999</v>
      </c>
      <c r="J850" s="143">
        <f t="shared" si="1003"/>
        <v>0</v>
      </c>
      <c r="K850" s="143">
        <f t="shared" si="1003"/>
        <v>5494.2885399999996</v>
      </c>
      <c r="L850" s="143">
        <f t="shared" si="1003"/>
        <v>5494.2885399999996</v>
      </c>
      <c r="M850" s="143">
        <f t="shared" si="1003"/>
        <v>0</v>
      </c>
      <c r="N850" s="143">
        <f t="shared" si="1003"/>
        <v>3392.5393399999998</v>
      </c>
      <c r="O850" s="143">
        <f t="shared" si="1003"/>
        <v>3392.5393399999998</v>
      </c>
      <c r="P850" s="143">
        <f t="shared" si="1003"/>
        <v>0</v>
      </c>
      <c r="Q850" s="143">
        <f t="shared" si="1003"/>
        <v>2452.59285</v>
      </c>
      <c r="R850" s="143">
        <f t="shared" si="1003"/>
        <v>2452.59285</v>
      </c>
      <c r="S850" s="143">
        <f t="shared" si="1003"/>
        <v>0</v>
      </c>
      <c r="T850" s="143">
        <f t="shared" si="1003"/>
        <v>2719.654</v>
      </c>
      <c r="U850" s="143">
        <f t="shared" si="1003"/>
        <v>2719.654</v>
      </c>
      <c r="V850" s="143">
        <f t="shared" si="1003"/>
        <v>0</v>
      </c>
      <c r="W850" s="143">
        <f t="shared" si="1003"/>
        <v>2806.2025699999999</v>
      </c>
      <c r="X850" s="143">
        <f t="shared" si="1003"/>
        <v>2806.2025699999999</v>
      </c>
      <c r="Y850" s="143">
        <f t="shared" si="1003"/>
        <v>0</v>
      </c>
      <c r="Z850" s="143">
        <f t="shared" si="1003"/>
        <v>3497.49692</v>
      </c>
      <c r="AA850" s="143">
        <f t="shared" si="1003"/>
        <v>3497.49692</v>
      </c>
      <c r="AB850" s="143">
        <f t="shared" si="1003"/>
        <v>0</v>
      </c>
      <c r="AC850" s="143">
        <f t="shared" si="1003"/>
        <v>0</v>
      </c>
      <c r="AD850" s="143">
        <f t="shared" si="1003"/>
        <v>0</v>
      </c>
      <c r="AE850" s="143">
        <f t="shared" si="1003"/>
        <v>3258.1794199999999</v>
      </c>
      <c r="AF850" s="143">
        <f t="shared" si="1003"/>
        <v>3258.1794199999999</v>
      </c>
      <c r="AG850" s="143">
        <f t="shared" si="1003"/>
        <v>0</v>
      </c>
      <c r="AH850" s="143">
        <f t="shared" si="1003"/>
        <v>0</v>
      </c>
      <c r="AI850" s="143">
        <f t="shared" si="1003"/>
        <v>0</v>
      </c>
      <c r="AJ850" s="143">
        <f t="shared" si="1003"/>
        <v>2374.2360800000001</v>
      </c>
      <c r="AK850" s="143">
        <f t="shared" si="1003"/>
        <v>2374.2360800000001</v>
      </c>
      <c r="AL850" s="143">
        <f t="shared" si="1003"/>
        <v>0</v>
      </c>
      <c r="AM850" s="143">
        <f t="shared" si="1003"/>
        <v>0</v>
      </c>
      <c r="AN850" s="143">
        <f t="shared" si="1003"/>
        <v>0</v>
      </c>
      <c r="AO850" s="143">
        <f t="shared" si="1003"/>
        <v>19898.800749999999</v>
      </c>
      <c r="AP850" s="143">
        <f t="shared" si="1003"/>
        <v>19898.800749999999</v>
      </c>
      <c r="AQ850" s="143">
        <f t="shared" si="1003"/>
        <v>0</v>
      </c>
      <c r="AR850" s="143">
        <f t="shared" si="1003"/>
        <v>0</v>
      </c>
      <c r="AS850" s="143">
        <f t="shared" si="1003"/>
        <v>0</v>
      </c>
      <c r="AT850" s="143">
        <f t="shared" si="1003"/>
        <v>2175.6399900000001</v>
      </c>
      <c r="AU850" s="143">
        <f t="shared" si="1003"/>
        <v>2175.6399900000001</v>
      </c>
      <c r="AV850" s="143">
        <f t="shared" si="1003"/>
        <v>0</v>
      </c>
      <c r="AW850" s="143">
        <f t="shared" si="1003"/>
        <v>0</v>
      </c>
      <c r="AX850" s="143">
        <f t="shared" si="1003"/>
        <v>0</v>
      </c>
      <c r="AY850" s="143">
        <f t="shared" si="1003"/>
        <v>5967.0623999999998</v>
      </c>
      <c r="AZ850" s="143">
        <f t="shared" si="1003"/>
        <v>4642.0737399999998</v>
      </c>
      <c r="BA850" s="143">
        <f t="shared" si="1003"/>
        <v>0</v>
      </c>
      <c r="BB850" s="143"/>
      <c r="BC850" s="174"/>
    </row>
    <row r="851" spans="1:55" ht="82.5" customHeight="1">
      <c r="A851" s="288"/>
      <c r="B851" s="298"/>
      <c r="C851" s="298"/>
      <c r="D851" s="224" t="s">
        <v>274</v>
      </c>
      <c r="E851" s="143">
        <f t="shared" ref="E851:E856" si="1004">H851+K851+N851+Q851+T851+W851+Z851+AE851+AJ851+AO851+AT851+AY851</f>
        <v>0</v>
      </c>
      <c r="F851" s="143">
        <f t="shared" si="974"/>
        <v>0</v>
      </c>
      <c r="G851" s="163"/>
      <c r="H851" s="143">
        <f t="shared" ref="H851:BA851" si="1005">H844</f>
        <v>0</v>
      </c>
      <c r="I851" s="143">
        <f t="shared" si="1005"/>
        <v>0</v>
      </c>
      <c r="J851" s="143">
        <f t="shared" si="1005"/>
        <v>0</v>
      </c>
      <c r="K851" s="143">
        <f t="shared" si="1005"/>
        <v>0</v>
      </c>
      <c r="L851" s="143">
        <f t="shared" si="1005"/>
        <v>0</v>
      </c>
      <c r="M851" s="143">
        <f t="shared" si="1005"/>
        <v>0</v>
      </c>
      <c r="N851" s="143">
        <f t="shared" si="1005"/>
        <v>0</v>
      </c>
      <c r="O851" s="143">
        <f t="shared" si="1005"/>
        <v>0</v>
      </c>
      <c r="P851" s="143">
        <f t="shared" si="1005"/>
        <v>0</v>
      </c>
      <c r="Q851" s="143">
        <f t="shared" si="1005"/>
        <v>0</v>
      </c>
      <c r="R851" s="143">
        <f t="shared" si="1005"/>
        <v>0</v>
      </c>
      <c r="S851" s="143">
        <f t="shared" si="1005"/>
        <v>0</v>
      </c>
      <c r="T851" s="143">
        <f t="shared" si="1005"/>
        <v>0</v>
      </c>
      <c r="U851" s="143">
        <f t="shared" si="1005"/>
        <v>0</v>
      </c>
      <c r="V851" s="143">
        <f t="shared" si="1005"/>
        <v>0</v>
      </c>
      <c r="W851" s="143">
        <f t="shared" si="1005"/>
        <v>0</v>
      </c>
      <c r="X851" s="143">
        <f t="shared" si="1005"/>
        <v>0</v>
      </c>
      <c r="Y851" s="143">
        <f t="shared" si="1005"/>
        <v>0</v>
      </c>
      <c r="Z851" s="143">
        <f t="shared" si="1005"/>
        <v>0</v>
      </c>
      <c r="AA851" s="143">
        <f t="shared" si="1005"/>
        <v>0</v>
      </c>
      <c r="AB851" s="143">
        <f t="shared" si="1005"/>
        <v>0</v>
      </c>
      <c r="AC851" s="143">
        <f t="shared" si="1005"/>
        <v>0</v>
      </c>
      <c r="AD851" s="143">
        <f t="shared" si="1005"/>
        <v>0</v>
      </c>
      <c r="AE851" s="143">
        <f t="shared" si="1005"/>
        <v>0</v>
      </c>
      <c r="AF851" s="143">
        <f t="shared" si="1005"/>
        <v>0</v>
      </c>
      <c r="AG851" s="143">
        <f t="shared" si="1005"/>
        <v>0</v>
      </c>
      <c r="AH851" s="143">
        <f t="shared" si="1005"/>
        <v>0</v>
      </c>
      <c r="AI851" s="143">
        <f t="shared" si="1005"/>
        <v>0</v>
      </c>
      <c r="AJ851" s="143">
        <f t="shared" si="1005"/>
        <v>0</v>
      </c>
      <c r="AK851" s="143">
        <f t="shared" si="1005"/>
        <v>0</v>
      </c>
      <c r="AL851" s="143">
        <f t="shared" si="1005"/>
        <v>0</v>
      </c>
      <c r="AM851" s="143">
        <f t="shared" si="1005"/>
        <v>0</v>
      </c>
      <c r="AN851" s="143">
        <f t="shared" si="1005"/>
        <v>0</v>
      </c>
      <c r="AO851" s="143">
        <f t="shared" si="1005"/>
        <v>0</v>
      </c>
      <c r="AP851" s="143">
        <f t="shared" si="1005"/>
        <v>0</v>
      </c>
      <c r="AQ851" s="143">
        <f t="shared" si="1005"/>
        <v>0</v>
      </c>
      <c r="AR851" s="143">
        <f t="shared" si="1005"/>
        <v>0</v>
      </c>
      <c r="AS851" s="143">
        <f t="shared" si="1005"/>
        <v>0</v>
      </c>
      <c r="AT851" s="143">
        <f t="shared" si="1005"/>
        <v>0</v>
      </c>
      <c r="AU851" s="143"/>
      <c r="AV851" s="143">
        <f t="shared" si="1005"/>
        <v>0</v>
      </c>
      <c r="AW851" s="143">
        <f t="shared" si="1005"/>
        <v>0</v>
      </c>
      <c r="AX851" s="143">
        <f t="shared" si="1005"/>
        <v>0</v>
      </c>
      <c r="AY851" s="143">
        <f t="shared" si="1005"/>
        <v>0</v>
      </c>
      <c r="AZ851" s="143">
        <f t="shared" si="1005"/>
        <v>0</v>
      </c>
      <c r="BA851" s="143">
        <f t="shared" si="1005"/>
        <v>0</v>
      </c>
      <c r="BB851" s="143"/>
      <c r="BC851" s="174"/>
    </row>
    <row r="852" spans="1:55" ht="22.5" customHeight="1">
      <c r="A852" s="288"/>
      <c r="B852" s="298"/>
      <c r="C852" s="298"/>
      <c r="D852" s="224" t="s">
        <v>269</v>
      </c>
      <c r="E852" s="143">
        <f t="shared" si="1004"/>
        <v>0</v>
      </c>
      <c r="F852" s="143">
        <f t="shared" si="974"/>
        <v>0</v>
      </c>
      <c r="G852" s="163"/>
      <c r="H852" s="143">
        <f t="shared" ref="H852:BA852" si="1006">H845</f>
        <v>0</v>
      </c>
      <c r="I852" s="143">
        <f t="shared" si="1006"/>
        <v>0</v>
      </c>
      <c r="J852" s="143">
        <f t="shared" si="1006"/>
        <v>0</v>
      </c>
      <c r="K852" s="143">
        <f t="shared" si="1006"/>
        <v>0</v>
      </c>
      <c r="L852" s="143">
        <f t="shared" si="1006"/>
        <v>0</v>
      </c>
      <c r="M852" s="143">
        <f t="shared" si="1006"/>
        <v>0</v>
      </c>
      <c r="N852" s="143">
        <f t="shared" si="1006"/>
        <v>0</v>
      </c>
      <c r="O852" s="143">
        <f t="shared" si="1006"/>
        <v>0</v>
      </c>
      <c r="P852" s="143">
        <f t="shared" si="1006"/>
        <v>0</v>
      </c>
      <c r="Q852" s="143">
        <f t="shared" si="1006"/>
        <v>0</v>
      </c>
      <c r="R852" s="143">
        <f t="shared" si="1006"/>
        <v>0</v>
      </c>
      <c r="S852" s="143">
        <f t="shared" si="1006"/>
        <v>0</v>
      </c>
      <c r="T852" s="143">
        <f t="shared" si="1006"/>
        <v>0</v>
      </c>
      <c r="U852" s="143">
        <f t="shared" si="1006"/>
        <v>0</v>
      </c>
      <c r="V852" s="143">
        <f t="shared" si="1006"/>
        <v>0</v>
      </c>
      <c r="W852" s="143">
        <f t="shared" si="1006"/>
        <v>0</v>
      </c>
      <c r="X852" s="143">
        <f t="shared" si="1006"/>
        <v>0</v>
      </c>
      <c r="Y852" s="143">
        <f t="shared" si="1006"/>
        <v>0</v>
      </c>
      <c r="Z852" s="143">
        <f t="shared" si="1006"/>
        <v>0</v>
      </c>
      <c r="AA852" s="143">
        <f t="shared" si="1006"/>
        <v>0</v>
      </c>
      <c r="AB852" s="143">
        <f t="shared" si="1006"/>
        <v>0</v>
      </c>
      <c r="AC852" s="143">
        <f t="shared" si="1006"/>
        <v>0</v>
      </c>
      <c r="AD852" s="143">
        <f t="shared" si="1006"/>
        <v>0</v>
      </c>
      <c r="AE852" s="143">
        <f t="shared" si="1006"/>
        <v>0</v>
      </c>
      <c r="AF852" s="143">
        <f t="shared" si="1006"/>
        <v>0</v>
      </c>
      <c r="AG852" s="143">
        <f t="shared" si="1006"/>
        <v>0</v>
      </c>
      <c r="AH852" s="143">
        <f t="shared" si="1006"/>
        <v>0</v>
      </c>
      <c r="AI852" s="143">
        <f t="shared" si="1006"/>
        <v>0</v>
      </c>
      <c r="AJ852" s="143">
        <f t="shared" si="1006"/>
        <v>0</v>
      </c>
      <c r="AK852" s="143">
        <f t="shared" si="1006"/>
        <v>0</v>
      </c>
      <c r="AL852" s="143">
        <f t="shared" si="1006"/>
        <v>0</v>
      </c>
      <c r="AM852" s="143">
        <f t="shared" si="1006"/>
        <v>0</v>
      </c>
      <c r="AN852" s="143">
        <f t="shared" si="1006"/>
        <v>0</v>
      </c>
      <c r="AO852" s="143">
        <f t="shared" si="1006"/>
        <v>0</v>
      </c>
      <c r="AP852" s="143">
        <f t="shared" si="1006"/>
        <v>0</v>
      </c>
      <c r="AQ852" s="143">
        <f t="shared" si="1006"/>
        <v>0</v>
      </c>
      <c r="AR852" s="143">
        <f t="shared" si="1006"/>
        <v>0</v>
      </c>
      <c r="AS852" s="143">
        <f t="shared" si="1006"/>
        <v>0</v>
      </c>
      <c r="AT852" s="143">
        <f t="shared" si="1006"/>
        <v>0</v>
      </c>
      <c r="AU852" s="143"/>
      <c r="AV852" s="143">
        <f t="shared" si="1006"/>
        <v>0</v>
      </c>
      <c r="AW852" s="143">
        <f t="shared" si="1006"/>
        <v>0</v>
      </c>
      <c r="AX852" s="143">
        <f t="shared" si="1006"/>
        <v>0</v>
      </c>
      <c r="AY852" s="143">
        <f t="shared" si="1006"/>
        <v>0</v>
      </c>
      <c r="AZ852" s="143">
        <f t="shared" si="1006"/>
        <v>0</v>
      </c>
      <c r="BA852" s="143">
        <f t="shared" si="1006"/>
        <v>0</v>
      </c>
      <c r="BB852" s="143"/>
      <c r="BC852" s="174"/>
    </row>
    <row r="853" spans="1:55" ht="31.2">
      <c r="A853" s="288"/>
      <c r="B853" s="298"/>
      <c r="C853" s="298"/>
      <c r="D853" s="228" t="s">
        <v>43</v>
      </c>
      <c r="E853" s="143">
        <f t="shared" si="1004"/>
        <v>0</v>
      </c>
      <c r="F853" s="143">
        <f t="shared" si="974"/>
        <v>0</v>
      </c>
      <c r="G853" s="163"/>
      <c r="H853" s="143">
        <f t="shared" ref="H853:BA853" si="1007">H846</f>
        <v>0</v>
      </c>
      <c r="I853" s="143">
        <f t="shared" si="1007"/>
        <v>0</v>
      </c>
      <c r="J853" s="143">
        <f t="shared" si="1007"/>
        <v>0</v>
      </c>
      <c r="K853" s="143">
        <f t="shared" si="1007"/>
        <v>0</v>
      </c>
      <c r="L853" s="143">
        <f t="shared" si="1007"/>
        <v>0</v>
      </c>
      <c r="M853" s="143">
        <f t="shared" si="1007"/>
        <v>0</v>
      </c>
      <c r="N853" s="143">
        <f t="shared" si="1007"/>
        <v>0</v>
      </c>
      <c r="O853" s="143">
        <f t="shared" si="1007"/>
        <v>0</v>
      </c>
      <c r="P853" s="143">
        <f t="shared" si="1007"/>
        <v>0</v>
      </c>
      <c r="Q853" s="143">
        <f t="shared" si="1007"/>
        <v>0</v>
      </c>
      <c r="R853" s="143">
        <f t="shared" si="1007"/>
        <v>0</v>
      </c>
      <c r="S853" s="143">
        <f t="shared" si="1007"/>
        <v>0</v>
      </c>
      <c r="T853" s="143">
        <f t="shared" si="1007"/>
        <v>0</v>
      </c>
      <c r="U853" s="143">
        <f t="shared" si="1007"/>
        <v>0</v>
      </c>
      <c r="V853" s="143">
        <f t="shared" si="1007"/>
        <v>0</v>
      </c>
      <c r="W853" s="143">
        <f t="shared" si="1007"/>
        <v>0</v>
      </c>
      <c r="X853" s="143">
        <f t="shared" si="1007"/>
        <v>0</v>
      </c>
      <c r="Y853" s="143">
        <f t="shared" si="1007"/>
        <v>0</v>
      </c>
      <c r="Z853" s="143">
        <f t="shared" si="1007"/>
        <v>0</v>
      </c>
      <c r="AA853" s="143">
        <f t="shared" si="1007"/>
        <v>0</v>
      </c>
      <c r="AB853" s="143">
        <f t="shared" si="1007"/>
        <v>0</v>
      </c>
      <c r="AC853" s="143">
        <f t="shared" si="1007"/>
        <v>0</v>
      </c>
      <c r="AD853" s="143">
        <f t="shared" si="1007"/>
        <v>0</v>
      </c>
      <c r="AE853" s="143">
        <f t="shared" si="1007"/>
        <v>0</v>
      </c>
      <c r="AF853" s="143">
        <f t="shared" si="1007"/>
        <v>0</v>
      </c>
      <c r="AG853" s="143">
        <f t="shared" si="1007"/>
        <v>0</v>
      </c>
      <c r="AH853" s="143">
        <f t="shared" si="1007"/>
        <v>0</v>
      </c>
      <c r="AI853" s="143">
        <f t="shared" si="1007"/>
        <v>0</v>
      </c>
      <c r="AJ853" s="143">
        <f t="shared" si="1007"/>
        <v>0</v>
      </c>
      <c r="AK853" s="143">
        <f t="shared" si="1007"/>
        <v>0</v>
      </c>
      <c r="AL853" s="143">
        <f t="shared" si="1007"/>
        <v>0</v>
      </c>
      <c r="AM853" s="143">
        <f t="shared" si="1007"/>
        <v>0</v>
      </c>
      <c r="AN853" s="143">
        <f t="shared" si="1007"/>
        <v>0</v>
      </c>
      <c r="AO853" s="143">
        <f t="shared" si="1007"/>
        <v>0</v>
      </c>
      <c r="AP853" s="143">
        <f t="shared" si="1007"/>
        <v>0</v>
      </c>
      <c r="AQ853" s="143">
        <f t="shared" si="1007"/>
        <v>0</v>
      </c>
      <c r="AR853" s="143">
        <f t="shared" si="1007"/>
        <v>0</v>
      </c>
      <c r="AS853" s="143">
        <f t="shared" si="1007"/>
        <v>0</v>
      </c>
      <c r="AT853" s="143">
        <f t="shared" si="1007"/>
        <v>0</v>
      </c>
      <c r="AU853" s="143"/>
      <c r="AV853" s="143">
        <f t="shared" si="1007"/>
        <v>0</v>
      </c>
      <c r="AW853" s="143">
        <f t="shared" si="1007"/>
        <v>0</v>
      </c>
      <c r="AX853" s="143">
        <f t="shared" si="1007"/>
        <v>0</v>
      </c>
      <c r="AY853" s="143">
        <f t="shared" si="1007"/>
        <v>0</v>
      </c>
      <c r="AZ853" s="143">
        <f t="shared" si="1007"/>
        <v>0</v>
      </c>
      <c r="BA853" s="143">
        <f t="shared" si="1007"/>
        <v>0</v>
      </c>
      <c r="BB853" s="143"/>
      <c r="BC853" s="174"/>
    </row>
    <row r="854" spans="1:55" ht="22.5" customHeight="1">
      <c r="A854" s="288" t="s">
        <v>466</v>
      </c>
      <c r="B854" s="298"/>
      <c r="C854" s="298"/>
      <c r="D854" s="150" t="s">
        <v>41</v>
      </c>
      <c r="E854" s="143">
        <f t="shared" si="1004"/>
        <v>55130.854000000007</v>
      </c>
      <c r="F854" s="143">
        <f t="shared" si="974"/>
        <v>53805.865340000004</v>
      </c>
      <c r="G854" s="163">
        <f t="shared" si="975"/>
        <v>97.596647677541853</v>
      </c>
      <c r="H854" s="143">
        <f>H855+H856+H857+H859+H860</f>
        <v>1094.1611399999999</v>
      </c>
      <c r="I854" s="143">
        <f t="shared" ref="I854" si="1008">I855+I856+I857+I859+I860</f>
        <v>1094.1611399999999</v>
      </c>
      <c r="J854" s="143"/>
      <c r="K854" s="143">
        <f t="shared" ref="K854:L854" si="1009">K855+K856+K857+K859+K860</f>
        <v>5494.2885399999996</v>
      </c>
      <c r="L854" s="143">
        <f t="shared" si="1009"/>
        <v>5494.2885399999996</v>
      </c>
      <c r="M854" s="143"/>
      <c r="N854" s="143">
        <f t="shared" ref="N854:O854" si="1010">N855+N856+N857+N859+N860</f>
        <v>3392.5393399999998</v>
      </c>
      <c r="O854" s="143">
        <f t="shared" si="1010"/>
        <v>3392.5393399999998</v>
      </c>
      <c r="P854" s="143"/>
      <c r="Q854" s="143">
        <f t="shared" ref="Q854:R854" si="1011">Q855+Q856+Q857+Q859+Q860</f>
        <v>2452.59285</v>
      </c>
      <c r="R854" s="143">
        <f t="shared" si="1011"/>
        <v>2452.59285</v>
      </c>
      <c r="S854" s="143"/>
      <c r="T854" s="143">
        <f t="shared" ref="T854:U854" si="1012">T855+T856+T857+T859+T860</f>
        <v>2719.654</v>
      </c>
      <c r="U854" s="143">
        <f t="shared" si="1012"/>
        <v>2719.654</v>
      </c>
      <c r="V854" s="143"/>
      <c r="W854" s="143">
        <f t="shared" ref="W854:X854" si="1013">W855+W856+W857+W859+W860</f>
        <v>2806.2025699999999</v>
      </c>
      <c r="X854" s="143">
        <f t="shared" si="1013"/>
        <v>2806.2025699999999</v>
      </c>
      <c r="Y854" s="143"/>
      <c r="Z854" s="143">
        <f t="shared" ref="Z854:AC854" si="1014">Z855+Z856+Z857+Z859+Z860</f>
        <v>3497.49692</v>
      </c>
      <c r="AA854" s="143">
        <f t="shared" si="1014"/>
        <v>3497.49692</v>
      </c>
      <c r="AB854" s="143">
        <f t="shared" si="1014"/>
        <v>0</v>
      </c>
      <c r="AC854" s="143">
        <f t="shared" si="1014"/>
        <v>0</v>
      </c>
      <c r="AD854" s="143"/>
      <c r="AE854" s="143">
        <f t="shared" ref="AE854:AH854" si="1015">AE855+AE856+AE857+AE859+AE860</f>
        <v>3258.1794199999999</v>
      </c>
      <c r="AF854" s="143">
        <f t="shared" si="1015"/>
        <v>3258.1794199999999</v>
      </c>
      <c r="AG854" s="143">
        <f t="shared" si="1015"/>
        <v>0</v>
      </c>
      <c r="AH854" s="143">
        <f t="shared" si="1015"/>
        <v>0</v>
      </c>
      <c r="AI854" s="143"/>
      <c r="AJ854" s="143">
        <f t="shared" ref="AJ854:AM854" si="1016">AJ855+AJ856+AJ857+AJ859+AJ860</f>
        <v>2374.2360800000001</v>
      </c>
      <c r="AK854" s="143">
        <f t="shared" si="1016"/>
        <v>2374.2360800000001</v>
      </c>
      <c r="AL854" s="143">
        <f t="shared" si="1016"/>
        <v>0</v>
      </c>
      <c r="AM854" s="143">
        <f t="shared" si="1016"/>
        <v>0</v>
      </c>
      <c r="AN854" s="143"/>
      <c r="AO854" s="143">
        <f t="shared" ref="AO854:AR854" si="1017">AO855+AO856+AO857+AO859+AO860</f>
        <v>19898.800749999999</v>
      </c>
      <c r="AP854" s="143">
        <f t="shared" si="1017"/>
        <v>19898.800749999999</v>
      </c>
      <c r="AQ854" s="143">
        <f t="shared" si="1017"/>
        <v>0</v>
      </c>
      <c r="AR854" s="143">
        <f t="shared" si="1017"/>
        <v>0</v>
      </c>
      <c r="AS854" s="143"/>
      <c r="AT854" s="143">
        <f t="shared" ref="AT854:AW854" si="1018">AT855+AT856+AT857+AT859+AT860</f>
        <v>2175.6399900000001</v>
      </c>
      <c r="AU854" s="143">
        <f t="shared" si="1018"/>
        <v>2175.6399900000001</v>
      </c>
      <c r="AV854" s="143">
        <f t="shared" si="1018"/>
        <v>0</v>
      </c>
      <c r="AW854" s="143">
        <f t="shared" si="1018"/>
        <v>0</v>
      </c>
      <c r="AX854" s="143"/>
      <c r="AY854" s="143">
        <f t="shared" ref="AY854:AZ854" si="1019">AY855+AY856+AY857+AY859+AY860</f>
        <v>5967.0623999999998</v>
      </c>
      <c r="AZ854" s="143">
        <f t="shared" si="1019"/>
        <v>4642.0737399999998</v>
      </c>
      <c r="BA854" s="147"/>
      <c r="BB854" s="147"/>
      <c r="BC854" s="174"/>
    </row>
    <row r="855" spans="1:55" ht="32.25" customHeight="1">
      <c r="A855" s="288"/>
      <c r="B855" s="298"/>
      <c r="C855" s="298"/>
      <c r="D855" s="148" t="s">
        <v>37</v>
      </c>
      <c r="E855" s="143">
        <f t="shared" si="1004"/>
        <v>0</v>
      </c>
      <c r="F855" s="143">
        <f t="shared" si="974"/>
        <v>0</v>
      </c>
      <c r="G855" s="163"/>
      <c r="H855" s="143">
        <f>H848</f>
        <v>0</v>
      </c>
      <c r="I855" s="143">
        <f t="shared" ref="I855:BA855" si="1020">I848</f>
        <v>0</v>
      </c>
      <c r="J855" s="143">
        <f t="shared" si="1020"/>
        <v>0</v>
      </c>
      <c r="K855" s="143">
        <f t="shared" si="1020"/>
        <v>0</v>
      </c>
      <c r="L855" s="143">
        <f t="shared" si="1020"/>
        <v>0</v>
      </c>
      <c r="M855" s="143">
        <f t="shared" si="1020"/>
        <v>0</v>
      </c>
      <c r="N855" s="143">
        <f t="shared" si="1020"/>
        <v>0</v>
      </c>
      <c r="O855" s="143">
        <f t="shared" si="1020"/>
        <v>0</v>
      </c>
      <c r="P855" s="143">
        <f t="shared" si="1020"/>
        <v>0</v>
      </c>
      <c r="Q855" s="143">
        <f t="shared" si="1020"/>
        <v>0</v>
      </c>
      <c r="R855" s="143">
        <f t="shared" si="1020"/>
        <v>0</v>
      </c>
      <c r="S855" s="143">
        <f t="shared" si="1020"/>
        <v>0</v>
      </c>
      <c r="T855" s="143">
        <f t="shared" si="1020"/>
        <v>0</v>
      </c>
      <c r="U855" s="143">
        <f t="shared" si="1020"/>
        <v>0</v>
      </c>
      <c r="V855" s="143">
        <f t="shared" si="1020"/>
        <v>0</v>
      </c>
      <c r="W855" s="143">
        <f t="shared" si="1020"/>
        <v>0</v>
      </c>
      <c r="X855" s="143">
        <f t="shared" si="1020"/>
        <v>0</v>
      </c>
      <c r="Y855" s="143">
        <f t="shared" si="1020"/>
        <v>0</v>
      </c>
      <c r="Z855" s="143">
        <f t="shared" si="1020"/>
        <v>0</v>
      </c>
      <c r="AA855" s="143">
        <f t="shared" si="1020"/>
        <v>0</v>
      </c>
      <c r="AB855" s="143">
        <f t="shared" si="1020"/>
        <v>0</v>
      </c>
      <c r="AC855" s="143">
        <f t="shared" si="1020"/>
        <v>0</v>
      </c>
      <c r="AD855" s="143">
        <f t="shared" si="1020"/>
        <v>0</v>
      </c>
      <c r="AE855" s="143">
        <f t="shared" si="1020"/>
        <v>0</v>
      </c>
      <c r="AF855" s="143">
        <f t="shared" si="1020"/>
        <v>0</v>
      </c>
      <c r="AG855" s="143">
        <f t="shared" si="1020"/>
        <v>0</v>
      </c>
      <c r="AH855" s="143">
        <f t="shared" si="1020"/>
        <v>0</v>
      </c>
      <c r="AI855" s="143">
        <f t="shared" si="1020"/>
        <v>0</v>
      </c>
      <c r="AJ855" s="143">
        <f t="shared" si="1020"/>
        <v>0</v>
      </c>
      <c r="AK855" s="143">
        <f t="shared" si="1020"/>
        <v>0</v>
      </c>
      <c r="AL855" s="143">
        <f t="shared" si="1020"/>
        <v>0</v>
      </c>
      <c r="AM855" s="143">
        <f t="shared" si="1020"/>
        <v>0</v>
      </c>
      <c r="AN855" s="143">
        <f t="shared" si="1020"/>
        <v>0</v>
      </c>
      <c r="AO855" s="143">
        <f t="shared" si="1020"/>
        <v>0</v>
      </c>
      <c r="AP855" s="143">
        <f t="shared" si="1020"/>
        <v>0</v>
      </c>
      <c r="AQ855" s="143">
        <f t="shared" si="1020"/>
        <v>0</v>
      </c>
      <c r="AR855" s="143">
        <f t="shared" si="1020"/>
        <v>0</v>
      </c>
      <c r="AS855" s="143">
        <f t="shared" si="1020"/>
        <v>0</v>
      </c>
      <c r="AT855" s="143">
        <f t="shared" si="1020"/>
        <v>0</v>
      </c>
      <c r="AU855" s="143">
        <f t="shared" si="1020"/>
        <v>0</v>
      </c>
      <c r="AV855" s="143">
        <f t="shared" si="1020"/>
        <v>0</v>
      </c>
      <c r="AW855" s="143">
        <f t="shared" si="1020"/>
        <v>0</v>
      </c>
      <c r="AX855" s="143">
        <f t="shared" si="1020"/>
        <v>0</v>
      </c>
      <c r="AY855" s="143">
        <f t="shared" si="1020"/>
        <v>0</v>
      </c>
      <c r="AZ855" s="143">
        <f t="shared" si="1020"/>
        <v>0</v>
      </c>
      <c r="BA855" s="143">
        <f t="shared" si="1020"/>
        <v>0</v>
      </c>
      <c r="BB855" s="143"/>
      <c r="BC855" s="174"/>
    </row>
    <row r="856" spans="1:55" ht="50.25" customHeight="1">
      <c r="A856" s="288"/>
      <c r="B856" s="298"/>
      <c r="C856" s="298"/>
      <c r="D856" s="172" t="s">
        <v>2</v>
      </c>
      <c r="E856" s="143">
        <f t="shared" si="1004"/>
        <v>0</v>
      </c>
      <c r="F856" s="143">
        <f t="shared" si="974"/>
        <v>0</v>
      </c>
      <c r="G856" s="163"/>
      <c r="H856" s="143">
        <f t="shared" ref="H856:BA856" si="1021">H849</f>
        <v>0</v>
      </c>
      <c r="I856" s="143">
        <f t="shared" si="1021"/>
        <v>0</v>
      </c>
      <c r="J856" s="143">
        <f t="shared" si="1021"/>
        <v>0</v>
      </c>
      <c r="K856" s="143">
        <f t="shared" si="1021"/>
        <v>0</v>
      </c>
      <c r="L856" s="143">
        <f t="shared" si="1021"/>
        <v>0</v>
      </c>
      <c r="M856" s="143">
        <f t="shared" si="1021"/>
        <v>0</v>
      </c>
      <c r="N856" s="143">
        <f t="shared" si="1021"/>
        <v>0</v>
      </c>
      <c r="O856" s="143">
        <f t="shared" si="1021"/>
        <v>0</v>
      </c>
      <c r="P856" s="143">
        <f t="shared" si="1021"/>
        <v>0</v>
      </c>
      <c r="Q856" s="143">
        <f t="shared" si="1021"/>
        <v>0</v>
      </c>
      <c r="R856" s="143">
        <f t="shared" si="1021"/>
        <v>0</v>
      </c>
      <c r="S856" s="143">
        <f t="shared" si="1021"/>
        <v>0</v>
      </c>
      <c r="T856" s="143">
        <f t="shared" si="1021"/>
        <v>0</v>
      </c>
      <c r="U856" s="143">
        <f t="shared" si="1021"/>
        <v>0</v>
      </c>
      <c r="V856" s="143">
        <f t="shared" si="1021"/>
        <v>0</v>
      </c>
      <c r="W856" s="143">
        <f t="shared" si="1021"/>
        <v>0</v>
      </c>
      <c r="X856" s="143">
        <f t="shared" si="1021"/>
        <v>0</v>
      </c>
      <c r="Y856" s="143">
        <f t="shared" si="1021"/>
        <v>0</v>
      </c>
      <c r="Z856" s="143">
        <f t="shared" si="1021"/>
        <v>0</v>
      </c>
      <c r="AA856" s="143">
        <f t="shared" si="1021"/>
        <v>0</v>
      </c>
      <c r="AB856" s="143">
        <f t="shared" si="1021"/>
        <v>0</v>
      </c>
      <c r="AC856" s="143">
        <f t="shared" si="1021"/>
        <v>0</v>
      </c>
      <c r="AD856" s="143">
        <f t="shared" si="1021"/>
        <v>0</v>
      </c>
      <c r="AE856" s="143">
        <f t="shared" si="1021"/>
        <v>0</v>
      </c>
      <c r="AF856" s="143">
        <f t="shared" si="1021"/>
        <v>0</v>
      </c>
      <c r="AG856" s="143">
        <f t="shared" si="1021"/>
        <v>0</v>
      </c>
      <c r="AH856" s="143">
        <f t="shared" si="1021"/>
        <v>0</v>
      </c>
      <c r="AI856" s="143">
        <f t="shared" si="1021"/>
        <v>0</v>
      </c>
      <c r="AJ856" s="143">
        <f t="shared" si="1021"/>
        <v>0</v>
      </c>
      <c r="AK856" s="143">
        <f t="shared" si="1021"/>
        <v>0</v>
      </c>
      <c r="AL856" s="143">
        <f t="shared" si="1021"/>
        <v>0</v>
      </c>
      <c r="AM856" s="143">
        <f t="shared" si="1021"/>
        <v>0</v>
      </c>
      <c r="AN856" s="143">
        <f t="shared" si="1021"/>
        <v>0</v>
      </c>
      <c r="AO856" s="143">
        <f t="shared" si="1021"/>
        <v>0</v>
      </c>
      <c r="AP856" s="143">
        <f t="shared" si="1021"/>
        <v>0</v>
      </c>
      <c r="AQ856" s="143">
        <f t="shared" si="1021"/>
        <v>0</v>
      </c>
      <c r="AR856" s="143">
        <f t="shared" si="1021"/>
        <v>0</v>
      </c>
      <c r="AS856" s="143">
        <f t="shared" si="1021"/>
        <v>0</v>
      </c>
      <c r="AT856" s="143">
        <f t="shared" si="1021"/>
        <v>0</v>
      </c>
      <c r="AU856" s="143">
        <f t="shared" si="1021"/>
        <v>0</v>
      </c>
      <c r="AV856" s="143">
        <f t="shared" si="1021"/>
        <v>0</v>
      </c>
      <c r="AW856" s="143">
        <f t="shared" si="1021"/>
        <v>0</v>
      </c>
      <c r="AX856" s="143">
        <f t="shared" si="1021"/>
        <v>0</v>
      </c>
      <c r="AY856" s="143">
        <f t="shared" si="1021"/>
        <v>0</v>
      </c>
      <c r="AZ856" s="143">
        <f t="shared" si="1021"/>
        <v>0</v>
      </c>
      <c r="BA856" s="143">
        <f t="shared" si="1021"/>
        <v>0</v>
      </c>
      <c r="BB856" s="143"/>
      <c r="BC856" s="174"/>
    </row>
    <row r="857" spans="1:55" ht="22.5" customHeight="1">
      <c r="A857" s="288"/>
      <c r="B857" s="298"/>
      <c r="C857" s="298"/>
      <c r="D857" s="224" t="s">
        <v>268</v>
      </c>
      <c r="E857" s="143">
        <f>H857+K857+N857+Q857+T857+W857+Z857+AE857+AJ857+AO857+AT857+AY857</f>
        <v>55130.854000000007</v>
      </c>
      <c r="F857" s="143">
        <f t="shared" si="974"/>
        <v>53805.865340000004</v>
      </c>
      <c r="G857" s="163">
        <f t="shared" si="975"/>
        <v>97.596647677541853</v>
      </c>
      <c r="H857" s="143">
        <f t="shared" ref="H857:BA857" si="1022">H850</f>
        <v>1094.1611399999999</v>
      </c>
      <c r="I857" s="143">
        <f t="shared" si="1022"/>
        <v>1094.1611399999999</v>
      </c>
      <c r="J857" s="143">
        <f t="shared" si="1022"/>
        <v>0</v>
      </c>
      <c r="K857" s="143">
        <f t="shared" si="1022"/>
        <v>5494.2885399999996</v>
      </c>
      <c r="L857" s="143">
        <f t="shared" si="1022"/>
        <v>5494.2885399999996</v>
      </c>
      <c r="M857" s="143">
        <f t="shared" si="1022"/>
        <v>0</v>
      </c>
      <c r="N857" s="143">
        <f t="shared" si="1022"/>
        <v>3392.5393399999998</v>
      </c>
      <c r="O857" s="143">
        <f t="shared" si="1022"/>
        <v>3392.5393399999998</v>
      </c>
      <c r="P857" s="143">
        <f t="shared" si="1022"/>
        <v>0</v>
      </c>
      <c r="Q857" s="143">
        <f t="shared" si="1022"/>
        <v>2452.59285</v>
      </c>
      <c r="R857" s="143">
        <f t="shared" si="1022"/>
        <v>2452.59285</v>
      </c>
      <c r="S857" s="143">
        <f t="shared" si="1022"/>
        <v>0</v>
      </c>
      <c r="T857" s="143">
        <f t="shared" si="1022"/>
        <v>2719.654</v>
      </c>
      <c r="U857" s="143">
        <f t="shared" si="1022"/>
        <v>2719.654</v>
      </c>
      <c r="V857" s="143">
        <f t="shared" si="1022"/>
        <v>0</v>
      </c>
      <c r="W857" s="143">
        <f t="shared" si="1022"/>
        <v>2806.2025699999999</v>
      </c>
      <c r="X857" s="143">
        <f t="shared" si="1022"/>
        <v>2806.2025699999999</v>
      </c>
      <c r="Y857" s="143">
        <f t="shared" si="1022"/>
        <v>0</v>
      </c>
      <c r="Z857" s="143">
        <f t="shared" si="1022"/>
        <v>3497.49692</v>
      </c>
      <c r="AA857" s="143">
        <f t="shared" si="1022"/>
        <v>3497.49692</v>
      </c>
      <c r="AB857" s="143">
        <f t="shared" si="1022"/>
        <v>0</v>
      </c>
      <c r="AC857" s="143">
        <f t="shared" si="1022"/>
        <v>0</v>
      </c>
      <c r="AD857" s="143">
        <f t="shared" si="1022"/>
        <v>0</v>
      </c>
      <c r="AE857" s="143">
        <f t="shared" si="1022"/>
        <v>3258.1794199999999</v>
      </c>
      <c r="AF857" s="143">
        <f t="shared" si="1022"/>
        <v>3258.1794199999999</v>
      </c>
      <c r="AG857" s="143">
        <f t="shared" si="1022"/>
        <v>0</v>
      </c>
      <c r="AH857" s="143">
        <f t="shared" si="1022"/>
        <v>0</v>
      </c>
      <c r="AI857" s="143">
        <f t="shared" si="1022"/>
        <v>0</v>
      </c>
      <c r="AJ857" s="143">
        <f t="shared" si="1022"/>
        <v>2374.2360800000001</v>
      </c>
      <c r="AK857" s="143">
        <f t="shared" si="1022"/>
        <v>2374.2360800000001</v>
      </c>
      <c r="AL857" s="143">
        <f t="shared" si="1022"/>
        <v>0</v>
      </c>
      <c r="AM857" s="143">
        <f t="shared" si="1022"/>
        <v>0</v>
      </c>
      <c r="AN857" s="143">
        <f t="shared" si="1022"/>
        <v>0</v>
      </c>
      <c r="AO857" s="143">
        <f t="shared" si="1022"/>
        <v>19898.800749999999</v>
      </c>
      <c r="AP857" s="143">
        <f t="shared" si="1022"/>
        <v>19898.800749999999</v>
      </c>
      <c r="AQ857" s="143">
        <f t="shared" si="1022"/>
        <v>0</v>
      </c>
      <c r="AR857" s="143">
        <f t="shared" si="1022"/>
        <v>0</v>
      </c>
      <c r="AS857" s="143">
        <f t="shared" si="1022"/>
        <v>0</v>
      </c>
      <c r="AT857" s="143">
        <f t="shared" si="1022"/>
        <v>2175.6399900000001</v>
      </c>
      <c r="AU857" s="143">
        <f t="shared" si="1022"/>
        <v>2175.6399900000001</v>
      </c>
      <c r="AV857" s="143">
        <f t="shared" si="1022"/>
        <v>0</v>
      </c>
      <c r="AW857" s="143">
        <f t="shared" si="1022"/>
        <v>0</v>
      </c>
      <c r="AX857" s="143">
        <f t="shared" si="1022"/>
        <v>0</v>
      </c>
      <c r="AY857" s="143">
        <f t="shared" si="1022"/>
        <v>5967.0623999999998</v>
      </c>
      <c r="AZ857" s="143">
        <f t="shared" si="1022"/>
        <v>4642.0737399999998</v>
      </c>
      <c r="BA857" s="143">
        <f t="shared" si="1022"/>
        <v>0</v>
      </c>
      <c r="BB857" s="143"/>
      <c r="BC857" s="174"/>
    </row>
    <row r="858" spans="1:55" ht="82.5" customHeight="1">
      <c r="A858" s="288"/>
      <c r="B858" s="298"/>
      <c r="C858" s="298"/>
      <c r="D858" s="224" t="s">
        <v>274</v>
      </c>
      <c r="E858" s="143">
        <f t="shared" ref="E858:E860" si="1023">H858+K858+N858+Q858+T858+W858+Z858+AE858+AJ858+AO858+AT858+AY858</f>
        <v>0</v>
      </c>
      <c r="F858" s="143">
        <f t="shared" si="974"/>
        <v>0</v>
      </c>
      <c r="G858" s="163"/>
      <c r="H858" s="143">
        <f t="shared" ref="H858:BA858" si="1024">H851</f>
        <v>0</v>
      </c>
      <c r="I858" s="143">
        <f t="shared" si="1024"/>
        <v>0</v>
      </c>
      <c r="J858" s="143">
        <f t="shared" si="1024"/>
        <v>0</v>
      </c>
      <c r="K858" s="143">
        <f t="shared" si="1024"/>
        <v>0</v>
      </c>
      <c r="L858" s="143">
        <f t="shared" si="1024"/>
        <v>0</v>
      </c>
      <c r="M858" s="143">
        <f t="shared" si="1024"/>
        <v>0</v>
      </c>
      <c r="N858" s="143">
        <f t="shared" si="1024"/>
        <v>0</v>
      </c>
      <c r="O858" s="143">
        <f t="shared" si="1024"/>
        <v>0</v>
      </c>
      <c r="P858" s="143">
        <f t="shared" si="1024"/>
        <v>0</v>
      </c>
      <c r="Q858" s="143">
        <f t="shared" si="1024"/>
        <v>0</v>
      </c>
      <c r="R858" s="143">
        <f t="shared" si="1024"/>
        <v>0</v>
      </c>
      <c r="S858" s="143">
        <f t="shared" si="1024"/>
        <v>0</v>
      </c>
      <c r="T858" s="143">
        <f t="shared" si="1024"/>
        <v>0</v>
      </c>
      <c r="U858" s="143">
        <f t="shared" si="1024"/>
        <v>0</v>
      </c>
      <c r="V858" s="143">
        <f t="shared" si="1024"/>
        <v>0</v>
      </c>
      <c r="W858" s="143">
        <f t="shared" si="1024"/>
        <v>0</v>
      </c>
      <c r="X858" s="143">
        <f t="shared" si="1024"/>
        <v>0</v>
      </c>
      <c r="Y858" s="143">
        <f t="shared" si="1024"/>
        <v>0</v>
      </c>
      <c r="Z858" s="143">
        <f t="shared" si="1024"/>
        <v>0</v>
      </c>
      <c r="AA858" s="143">
        <f t="shared" si="1024"/>
        <v>0</v>
      </c>
      <c r="AB858" s="143">
        <f t="shared" si="1024"/>
        <v>0</v>
      </c>
      <c r="AC858" s="143">
        <f t="shared" si="1024"/>
        <v>0</v>
      </c>
      <c r="AD858" s="143">
        <f t="shared" si="1024"/>
        <v>0</v>
      </c>
      <c r="AE858" s="143">
        <f t="shared" si="1024"/>
        <v>0</v>
      </c>
      <c r="AF858" s="143">
        <f t="shared" si="1024"/>
        <v>0</v>
      </c>
      <c r="AG858" s="143">
        <f t="shared" si="1024"/>
        <v>0</v>
      </c>
      <c r="AH858" s="143">
        <f t="shared" si="1024"/>
        <v>0</v>
      </c>
      <c r="AI858" s="143">
        <f t="shared" si="1024"/>
        <v>0</v>
      </c>
      <c r="AJ858" s="143">
        <f t="shared" si="1024"/>
        <v>0</v>
      </c>
      <c r="AK858" s="143">
        <f t="shared" si="1024"/>
        <v>0</v>
      </c>
      <c r="AL858" s="143">
        <f t="shared" si="1024"/>
        <v>0</v>
      </c>
      <c r="AM858" s="143">
        <f t="shared" si="1024"/>
        <v>0</v>
      </c>
      <c r="AN858" s="143">
        <f t="shared" si="1024"/>
        <v>0</v>
      </c>
      <c r="AO858" s="143">
        <f t="shared" si="1024"/>
        <v>0</v>
      </c>
      <c r="AP858" s="143">
        <f t="shared" si="1024"/>
        <v>0</v>
      </c>
      <c r="AQ858" s="143">
        <f t="shared" si="1024"/>
        <v>0</v>
      </c>
      <c r="AR858" s="143">
        <f t="shared" si="1024"/>
        <v>0</v>
      </c>
      <c r="AS858" s="143">
        <f t="shared" si="1024"/>
        <v>0</v>
      </c>
      <c r="AT858" s="143">
        <f t="shared" si="1024"/>
        <v>0</v>
      </c>
      <c r="AU858" s="143"/>
      <c r="AV858" s="143">
        <f t="shared" si="1024"/>
        <v>0</v>
      </c>
      <c r="AW858" s="143">
        <f t="shared" si="1024"/>
        <v>0</v>
      </c>
      <c r="AX858" s="143">
        <f t="shared" si="1024"/>
        <v>0</v>
      </c>
      <c r="AY858" s="143">
        <f t="shared" si="1024"/>
        <v>0</v>
      </c>
      <c r="AZ858" s="143">
        <f t="shared" si="1024"/>
        <v>0</v>
      </c>
      <c r="BA858" s="143">
        <f t="shared" si="1024"/>
        <v>0</v>
      </c>
      <c r="BB858" s="143"/>
      <c r="BC858" s="174"/>
    </row>
    <row r="859" spans="1:55" ht="22.5" customHeight="1">
      <c r="A859" s="288"/>
      <c r="B859" s="298"/>
      <c r="C859" s="298"/>
      <c r="D859" s="224" t="s">
        <v>269</v>
      </c>
      <c r="E859" s="143">
        <f t="shared" si="1023"/>
        <v>0</v>
      </c>
      <c r="F859" s="143">
        <f t="shared" si="974"/>
        <v>0</v>
      </c>
      <c r="G859" s="147"/>
      <c r="H859" s="143">
        <f t="shared" ref="H859:BA859" si="1025">H852</f>
        <v>0</v>
      </c>
      <c r="I859" s="143">
        <f t="shared" si="1025"/>
        <v>0</v>
      </c>
      <c r="J859" s="143">
        <f t="shared" si="1025"/>
        <v>0</v>
      </c>
      <c r="K859" s="143">
        <f t="shared" si="1025"/>
        <v>0</v>
      </c>
      <c r="L859" s="143">
        <f t="shared" si="1025"/>
        <v>0</v>
      </c>
      <c r="M859" s="143">
        <f t="shared" si="1025"/>
        <v>0</v>
      </c>
      <c r="N859" s="143">
        <f t="shared" si="1025"/>
        <v>0</v>
      </c>
      <c r="O859" s="143">
        <f t="shared" si="1025"/>
        <v>0</v>
      </c>
      <c r="P859" s="143">
        <f t="shared" si="1025"/>
        <v>0</v>
      </c>
      <c r="Q859" s="143">
        <f t="shared" si="1025"/>
        <v>0</v>
      </c>
      <c r="R859" s="143">
        <f t="shared" si="1025"/>
        <v>0</v>
      </c>
      <c r="S859" s="143">
        <f t="shared" si="1025"/>
        <v>0</v>
      </c>
      <c r="T859" s="143">
        <f t="shared" si="1025"/>
        <v>0</v>
      </c>
      <c r="U859" s="143">
        <f t="shared" si="1025"/>
        <v>0</v>
      </c>
      <c r="V859" s="143">
        <f t="shared" si="1025"/>
        <v>0</v>
      </c>
      <c r="W859" s="143">
        <f t="shared" si="1025"/>
        <v>0</v>
      </c>
      <c r="X859" s="143">
        <f t="shared" si="1025"/>
        <v>0</v>
      </c>
      <c r="Y859" s="143">
        <f t="shared" si="1025"/>
        <v>0</v>
      </c>
      <c r="Z859" s="143">
        <f t="shared" si="1025"/>
        <v>0</v>
      </c>
      <c r="AA859" s="143">
        <f t="shared" si="1025"/>
        <v>0</v>
      </c>
      <c r="AB859" s="143">
        <f t="shared" si="1025"/>
        <v>0</v>
      </c>
      <c r="AC859" s="143">
        <f t="shared" si="1025"/>
        <v>0</v>
      </c>
      <c r="AD859" s="143">
        <f t="shared" si="1025"/>
        <v>0</v>
      </c>
      <c r="AE859" s="143">
        <f t="shared" si="1025"/>
        <v>0</v>
      </c>
      <c r="AF859" s="143">
        <f t="shared" si="1025"/>
        <v>0</v>
      </c>
      <c r="AG859" s="143">
        <f t="shared" si="1025"/>
        <v>0</v>
      </c>
      <c r="AH859" s="143">
        <f t="shared" si="1025"/>
        <v>0</v>
      </c>
      <c r="AI859" s="143">
        <f t="shared" si="1025"/>
        <v>0</v>
      </c>
      <c r="AJ859" s="143">
        <f t="shared" si="1025"/>
        <v>0</v>
      </c>
      <c r="AK859" s="143">
        <f t="shared" si="1025"/>
        <v>0</v>
      </c>
      <c r="AL859" s="143">
        <f t="shared" si="1025"/>
        <v>0</v>
      </c>
      <c r="AM859" s="143">
        <f t="shared" si="1025"/>
        <v>0</v>
      </c>
      <c r="AN859" s="143">
        <f t="shared" si="1025"/>
        <v>0</v>
      </c>
      <c r="AO859" s="143">
        <f t="shared" si="1025"/>
        <v>0</v>
      </c>
      <c r="AP859" s="143">
        <f t="shared" si="1025"/>
        <v>0</v>
      </c>
      <c r="AQ859" s="143">
        <f t="shared" si="1025"/>
        <v>0</v>
      </c>
      <c r="AR859" s="143">
        <f t="shared" si="1025"/>
        <v>0</v>
      </c>
      <c r="AS859" s="143">
        <f t="shared" si="1025"/>
        <v>0</v>
      </c>
      <c r="AT859" s="143">
        <f t="shared" si="1025"/>
        <v>0</v>
      </c>
      <c r="AU859" s="143"/>
      <c r="AV859" s="143">
        <f t="shared" si="1025"/>
        <v>0</v>
      </c>
      <c r="AW859" s="143">
        <f t="shared" si="1025"/>
        <v>0</v>
      </c>
      <c r="AX859" s="143">
        <f t="shared" si="1025"/>
        <v>0</v>
      </c>
      <c r="AY859" s="143">
        <f t="shared" si="1025"/>
        <v>0</v>
      </c>
      <c r="AZ859" s="143">
        <f t="shared" si="1025"/>
        <v>0</v>
      </c>
      <c r="BA859" s="143">
        <f t="shared" si="1025"/>
        <v>0</v>
      </c>
      <c r="BB859" s="143"/>
      <c r="BC859" s="174"/>
    </row>
    <row r="860" spans="1:55" ht="31.2">
      <c r="A860" s="288"/>
      <c r="B860" s="298"/>
      <c r="C860" s="298"/>
      <c r="D860" s="228" t="s">
        <v>43</v>
      </c>
      <c r="E860" s="143">
        <f t="shared" si="1023"/>
        <v>0</v>
      </c>
      <c r="F860" s="143">
        <f t="shared" si="974"/>
        <v>0</v>
      </c>
      <c r="G860" s="147"/>
      <c r="H860" s="143">
        <f>H853</f>
        <v>0</v>
      </c>
      <c r="I860" s="143">
        <f t="shared" ref="I860:BA860" si="1026">I853</f>
        <v>0</v>
      </c>
      <c r="J860" s="143">
        <f t="shared" si="1026"/>
        <v>0</v>
      </c>
      <c r="K860" s="143">
        <f t="shared" si="1026"/>
        <v>0</v>
      </c>
      <c r="L860" s="143">
        <f t="shared" si="1026"/>
        <v>0</v>
      </c>
      <c r="M860" s="143">
        <f t="shared" si="1026"/>
        <v>0</v>
      </c>
      <c r="N860" s="143">
        <f t="shared" si="1026"/>
        <v>0</v>
      </c>
      <c r="O860" s="143">
        <f t="shared" si="1026"/>
        <v>0</v>
      </c>
      <c r="P860" s="143">
        <f t="shared" si="1026"/>
        <v>0</v>
      </c>
      <c r="Q860" s="143">
        <f t="shared" si="1026"/>
        <v>0</v>
      </c>
      <c r="R860" s="143">
        <f t="shared" si="1026"/>
        <v>0</v>
      </c>
      <c r="S860" s="143">
        <f t="shared" si="1026"/>
        <v>0</v>
      </c>
      <c r="T860" s="143">
        <f t="shared" si="1026"/>
        <v>0</v>
      </c>
      <c r="U860" s="143">
        <f t="shared" si="1026"/>
        <v>0</v>
      </c>
      <c r="V860" s="143">
        <f t="shared" si="1026"/>
        <v>0</v>
      </c>
      <c r="W860" s="143">
        <f t="shared" si="1026"/>
        <v>0</v>
      </c>
      <c r="X860" s="143">
        <f t="shared" si="1026"/>
        <v>0</v>
      </c>
      <c r="Y860" s="143">
        <f t="shared" si="1026"/>
        <v>0</v>
      </c>
      <c r="Z860" s="143">
        <f t="shared" si="1026"/>
        <v>0</v>
      </c>
      <c r="AA860" s="143">
        <f t="shared" si="1026"/>
        <v>0</v>
      </c>
      <c r="AB860" s="143">
        <f t="shared" si="1026"/>
        <v>0</v>
      </c>
      <c r="AC860" s="143">
        <f t="shared" si="1026"/>
        <v>0</v>
      </c>
      <c r="AD860" s="143">
        <f t="shared" si="1026"/>
        <v>0</v>
      </c>
      <c r="AE860" s="143">
        <f t="shared" si="1026"/>
        <v>0</v>
      </c>
      <c r="AF860" s="143">
        <f t="shared" si="1026"/>
        <v>0</v>
      </c>
      <c r="AG860" s="143">
        <f t="shared" si="1026"/>
        <v>0</v>
      </c>
      <c r="AH860" s="143">
        <f t="shared" si="1026"/>
        <v>0</v>
      </c>
      <c r="AI860" s="143">
        <f t="shared" si="1026"/>
        <v>0</v>
      </c>
      <c r="AJ860" s="143">
        <f t="shared" si="1026"/>
        <v>0</v>
      </c>
      <c r="AK860" s="143">
        <f t="shared" si="1026"/>
        <v>0</v>
      </c>
      <c r="AL860" s="143">
        <f t="shared" si="1026"/>
        <v>0</v>
      </c>
      <c r="AM860" s="143">
        <f t="shared" si="1026"/>
        <v>0</v>
      </c>
      <c r="AN860" s="143">
        <f t="shared" si="1026"/>
        <v>0</v>
      </c>
      <c r="AO860" s="143">
        <f t="shared" si="1026"/>
        <v>0</v>
      </c>
      <c r="AP860" s="143">
        <f t="shared" si="1026"/>
        <v>0</v>
      </c>
      <c r="AQ860" s="143">
        <f t="shared" si="1026"/>
        <v>0</v>
      </c>
      <c r="AR860" s="143">
        <f t="shared" si="1026"/>
        <v>0</v>
      </c>
      <c r="AS860" s="143">
        <f t="shared" si="1026"/>
        <v>0</v>
      </c>
      <c r="AT860" s="143">
        <f t="shared" si="1026"/>
        <v>0</v>
      </c>
      <c r="AU860" s="143"/>
      <c r="AV860" s="143">
        <f t="shared" si="1026"/>
        <v>0</v>
      </c>
      <c r="AW860" s="143">
        <f t="shared" si="1026"/>
        <v>0</v>
      </c>
      <c r="AX860" s="143">
        <f t="shared" si="1026"/>
        <v>0</v>
      </c>
      <c r="AY860" s="143">
        <f t="shared" si="1026"/>
        <v>0</v>
      </c>
      <c r="AZ860" s="143">
        <f t="shared" si="1026"/>
        <v>0</v>
      </c>
      <c r="BA860" s="143">
        <f t="shared" si="1026"/>
        <v>0</v>
      </c>
      <c r="BB860" s="143"/>
      <c r="BC860" s="174"/>
    </row>
    <row r="861" spans="1:55" ht="15.75" customHeight="1">
      <c r="A861" s="374" t="s">
        <v>562</v>
      </c>
      <c r="B861" s="374"/>
      <c r="C861" s="374"/>
      <c r="D861" s="374"/>
      <c r="E861" s="374"/>
      <c r="F861" s="374"/>
      <c r="G861" s="374"/>
      <c r="H861" s="374"/>
      <c r="I861" s="374"/>
      <c r="J861" s="374"/>
      <c r="K861" s="374"/>
      <c r="L861" s="374"/>
      <c r="M861" s="374"/>
      <c r="N861" s="374"/>
      <c r="O861" s="374"/>
      <c r="P861" s="374"/>
      <c r="Q861" s="374"/>
      <c r="R861" s="374"/>
      <c r="S861" s="374"/>
      <c r="T861" s="374"/>
      <c r="U861" s="374"/>
      <c r="V861" s="374"/>
      <c r="W861" s="374"/>
      <c r="X861" s="374"/>
      <c r="Y861" s="374"/>
      <c r="Z861" s="374"/>
      <c r="AA861" s="374"/>
      <c r="AB861" s="374"/>
      <c r="AC861" s="374"/>
      <c r="AD861" s="374"/>
      <c r="AE861" s="374"/>
      <c r="AF861" s="374"/>
      <c r="AG861" s="374"/>
      <c r="AH861" s="374"/>
      <c r="AI861" s="374"/>
      <c r="AJ861" s="374"/>
      <c r="AK861" s="374"/>
      <c r="AL861" s="374"/>
      <c r="AM861" s="374"/>
      <c r="AN861" s="374"/>
      <c r="AO861" s="374"/>
      <c r="AP861" s="374"/>
      <c r="AQ861" s="374"/>
      <c r="AR861" s="374"/>
      <c r="AS861" s="374"/>
      <c r="AT861" s="374"/>
      <c r="AU861" s="374"/>
      <c r="AV861" s="374"/>
      <c r="AW861" s="374"/>
      <c r="AX861" s="374"/>
      <c r="AY861" s="374"/>
      <c r="AZ861" s="374"/>
      <c r="BA861" s="374"/>
      <c r="BB861" s="374"/>
      <c r="BC861" s="374"/>
    </row>
    <row r="862" spans="1:55" ht="15.75" customHeight="1">
      <c r="A862" s="374" t="s">
        <v>563</v>
      </c>
      <c r="B862" s="374"/>
      <c r="C862" s="374"/>
      <c r="D862" s="374"/>
      <c r="E862" s="374"/>
      <c r="F862" s="374"/>
      <c r="G862" s="374"/>
      <c r="H862" s="374"/>
      <c r="I862" s="374"/>
      <c r="J862" s="374"/>
      <c r="K862" s="374"/>
      <c r="L862" s="374"/>
      <c r="M862" s="374"/>
      <c r="N862" s="374"/>
      <c r="O862" s="374"/>
      <c r="P862" s="374"/>
      <c r="Q862" s="374"/>
      <c r="R862" s="374"/>
      <c r="S862" s="374"/>
      <c r="T862" s="374"/>
      <c r="U862" s="374"/>
      <c r="V862" s="374"/>
      <c r="W862" s="374"/>
      <c r="X862" s="374"/>
      <c r="Y862" s="374"/>
      <c r="Z862" s="374"/>
      <c r="AA862" s="374"/>
      <c r="AB862" s="374"/>
      <c r="AC862" s="374"/>
      <c r="AD862" s="374"/>
      <c r="AE862" s="374"/>
      <c r="AF862" s="374"/>
      <c r="AG862" s="374"/>
      <c r="AH862" s="374"/>
      <c r="AI862" s="374"/>
      <c r="AJ862" s="374"/>
      <c r="AK862" s="374"/>
      <c r="AL862" s="374"/>
      <c r="AM862" s="374"/>
      <c r="AN862" s="374"/>
      <c r="AO862" s="374"/>
      <c r="AP862" s="374"/>
      <c r="AQ862" s="374"/>
      <c r="AR862" s="374"/>
      <c r="AS862" s="374"/>
      <c r="AT862" s="374"/>
      <c r="AU862" s="374"/>
      <c r="AV862" s="374"/>
      <c r="AW862" s="374"/>
      <c r="AX862" s="374"/>
      <c r="AY862" s="374"/>
      <c r="AZ862" s="374"/>
      <c r="BA862" s="374"/>
      <c r="BB862" s="374"/>
      <c r="BC862" s="374"/>
    </row>
    <row r="863" spans="1:55" ht="14.4">
      <c r="A863" s="376" t="s">
        <v>564</v>
      </c>
      <c r="B863" s="377"/>
      <c r="C863" s="377"/>
      <c r="D863" s="377"/>
      <c r="E863" s="377"/>
      <c r="F863" s="377"/>
      <c r="G863" s="377"/>
      <c r="H863" s="377"/>
      <c r="I863" s="377"/>
      <c r="J863" s="377"/>
      <c r="K863" s="377"/>
      <c r="L863" s="377"/>
      <c r="M863" s="377"/>
      <c r="N863" s="377"/>
      <c r="O863" s="377"/>
      <c r="P863" s="377"/>
      <c r="Q863" s="377"/>
      <c r="R863" s="377"/>
      <c r="S863" s="377"/>
      <c r="T863" s="377"/>
      <c r="U863" s="377"/>
      <c r="V863" s="377"/>
      <c r="W863" s="377"/>
      <c r="X863" s="377"/>
      <c r="Y863" s="377"/>
      <c r="Z863" s="377"/>
      <c r="AA863" s="377"/>
      <c r="AB863" s="377"/>
      <c r="AC863" s="377"/>
      <c r="AD863" s="377"/>
      <c r="AE863" s="377"/>
      <c r="AF863" s="377"/>
      <c r="AG863" s="377"/>
      <c r="AH863" s="377"/>
      <c r="AI863" s="377"/>
      <c r="AJ863" s="377"/>
      <c r="AK863" s="377"/>
      <c r="AL863" s="377"/>
      <c r="AM863" s="377"/>
      <c r="AN863" s="377"/>
      <c r="AO863" s="377"/>
      <c r="AP863" s="377"/>
      <c r="AQ863" s="377"/>
      <c r="AR863" s="377"/>
      <c r="AS863" s="377"/>
      <c r="AT863" s="377"/>
      <c r="AU863" s="377"/>
      <c r="AV863" s="377"/>
      <c r="AW863" s="377"/>
      <c r="AX863" s="377"/>
      <c r="AY863" s="377"/>
      <c r="AZ863" s="377"/>
      <c r="BA863" s="377"/>
      <c r="BB863" s="377"/>
      <c r="BC863" s="377"/>
    </row>
    <row r="864" spans="1:55" ht="22.5" customHeight="1">
      <c r="A864" s="288" t="s">
        <v>575</v>
      </c>
      <c r="B864" s="287" t="s">
        <v>565</v>
      </c>
      <c r="C864" s="287" t="s">
        <v>298</v>
      </c>
      <c r="D864" s="150" t="s">
        <v>41</v>
      </c>
      <c r="E864" s="143">
        <f t="shared" ref="E864:E866" si="1027">H864+K864+N864+Q864+T864+W864+Z864+AE864+AJ864+AO864+AT864+AY864</f>
        <v>10015.93957</v>
      </c>
      <c r="F864" s="143">
        <f t="shared" ref="F864:F919" si="1028">I864+L864+O864+R864+U864+X864+AA864+AF864+AK864+AP864+AU864+AZ864</f>
        <v>10015.93957</v>
      </c>
      <c r="G864" s="147"/>
      <c r="H864" s="143">
        <f>H865+H866+H867+H869+H870</f>
        <v>0</v>
      </c>
      <c r="I864" s="143">
        <f t="shared" ref="I864" si="1029">I865+I866+I867+I869+I870</f>
        <v>0</v>
      </c>
      <c r="J864" s="143"/>
      <c r="K864" s="143">
        <f t="shared" ref="K864:L864" si="1030">K865+K866+K867+K869+K870</f>
        <v>0</v>
      </c>
      <c r="L864" s="143">
        <f t="shared" si="1030"/>
        <v>0</v>
      </c>
      <c r="M864" s="143"/>
      <c r="N864" s="143">
        <f t="shared" ref="N864:O864" si="1031">N865+N866+N867+N869+N870</f>
        <v>0</v>
      </c>
      <c r="O864" s="143">
        <f t="shared" si="1031"/>
        <v>0</v>
      </c>
      <c r="P864" s="143"/>
      <c r="Q864" s="143">
        <f t="shared" ref="Q864:R864" si="1032">Q865+Q866+Q867+Q869+Q870</f>
        <v>0</v>
      </c>
      <c r="R864" s="143">
        <f t="shared" si="1032"/>
        <v>0</v>
      </c>
      <c r="S864" s="143"/>
      <c r="T864" s="143">
        <f t="shared" ref="T864:U864" si="1033">T865+T866+T867+T869+T870</f>
        <v>0</v>
      </c>
      <c r="U864" s="143">
        <f t="shared" si="1033"/>
        <v>0</v>
      </c>
      <c r="V864" s="143"/>
      <c r="W864" s="143">
        <f t="shared" ref="W864:X864" si="1034">W865+W866+W867+W869+W870</f>
        <v>0</v>
      </c>
      <c r="X864" s="143">
        <f t="shared" si="1034"/>
        <v>0</v>
      </c>
      <c r="Y864" s="143"/>
      <c r="Z864" s="143">
        <f t="shared" ref="Z864:AC864" si="1035">Z865+Z866+Z867+Z869+Z870</f>
        <v>0</v>
      </c>
      <c r="AA864" s="143">
        <f t="shared" si="1035"/>
        <v>0</v>
      </c>
      <c r="AB864" s="143">
        <f t="shared" si="1035"/>
        <v>0</v>
      </c>
      <c r="AC864" s="143">
        <f t="shared" si="1035"/>
        <v>0</v>
      </c>
      <c r="AD864" s="143"/>
      <c r="AE864" s="143">
        <f t="shared" ref="AE864:AH864" si="1036">AE865+AE866+AE867+AE869+AE870</f>
        <v>0</v>
      </c>
      <c r="AF864" s="143">
        <f t="shared" si="1036"/>
        <v>0</v>
      </c>
      <c r="AG864" s="143">
        <f t="shared" si="1036"/>
        <v>0</v>
      </c>
      <c r="AH864" s="143">
        <f t="shared" si="1036"/>
        <v>0</v>
      </c>
      <c r="AI864" s="143"/>
      <c r="AJ864" s="143">
        <f t="shared" ref="AJ864:AM864" si="1037">AJ865+AJ866+AJ867+AJ869+AJ870</f>
        <v>0</v>
      </c>
      <c r="AK864" s="143">
        <f t="shared" si="1037"/>
        <v>0</v>
      </c>
      <c r="AL864" s="143">
        <f t="shared" si="1037"/>
        <v>0</v>
      </c>
      <c r="AM864" s="143">
        <f t="shared" si="1037"/>
        <v>0</v>
      </c>
      <c r="AN864" s="143"/>
      <c r="AO864" s="143">
        <f t="shared" ref="AO864:AR864" si="1038">AO865+AO866+AO867+AO869+AO870</f>
        <v>0</v>
      </c>
      <c r="AP864" s="143">
        <f t="shared" si="1038"/>
        <v>0</v>
      </c>
      <c r="AQ864" s="143">
        <f t="shared" si="1038"/>
        <v>0</v>
      </c>
      <c r="AR864" s="143">
        <f t="shared" si="1038"/>
        <v>0</v>
      </c>
      <c r="AS864" s="143"/>
      <c r="AT864" s="143">
        <f t="shared" ref="AT864:AW864" si="1039">AT865+AT866+AT867+AT869+AT870</f>
        <v>10015.93957</v>
      </c>
      <c r="AU864" s="143">
        <f t="shared" si="1039"/>
        <v>10015.93957</v>
      </c>
      <c r="AV864" s="143">
        <f t="shared" si="1039"/>
        <v>0</v>
      </c>
      <c r="AW864" s="143">
        <f t="shared" si="1039"/>
        <v>0</v>
      </c>
      <c r="AX864" s="143"/>
      <c r="AY864" s="143">
        <f t="shared" ref="AY864:AZ864" si="1040">AY865+AY866+AY867+AY869+AY870</f>
        <v>0</v>
      </c>
      <c r="AZ864" s="143">
        <f t="shared" si="1040"/>
        <v>0</v>
      </c>
      <c r="BA864" s="147"/>
      <c r="BB864" s="289" t="s">
        <v>426</v>
      </c>
      <c r="BC864" s="223"/>
    </row>
    <row r="865" spans="1:55" ht="32.25" customHeight="1">
      <c r="A865" s="288"/>
      <c r="B865" s="287"/>
      <c r="C865" s="287"/>
      <c r="D865" s="148" t="s">
        <v>37</v>
      </c>
      <c r="E865" s="236">
        <f t="shared" si="1027"/>
        <v>1717.06412</v>
      </c>
      <c r="F865" s="143">
        <f t="shared" si="1028"/>
        <v>1717.06412</v>
      </c>
      <c r="G865" s="147"/>
      <c r="H865" s="143">
        <f>H872+H879+H886+H893+H900</f>
        <v>0</v>
      </c>
      <c r="I865" s="143">
        <f t="shared" ref="I865:BA865" si="1041">I872+I879+I886+I893+I900</f>
        <v>0</v>
      </c>
      <c r="J865" s="143">
        <f t="shared" si="1041"/>
        <v>0</v>
      </c>
      <c r="K865" s="143">
        <f t="shared" si="1041"/>
        <v>0</v>
      </c>
      <c r="L865" s="143">
        <f t="shared" si="1041"/>
        <v>0</v>
      </c>
      <c r="M865" s="143">
        <f t="shared" si="1041"/>
        <v>0</v>
      </c>
      <c r="N865" s="143">
        <f t="shared" si="1041"/>
        <v>0</v>
      </c>
      <c r="O865" s="143">
        <f t="shared" si="1041"/>
        <v>0</v>
      </c>
      <c r="P865" s="143">
        <f t="shared" si="1041"/>
        <v>0</v>
      </c>
      <c r="Q865" s="143">
        <f t="shared" si="1041"/>
        <v>0</v>
      </c>
      <c r="R865" s="143">
        <f t="shared" si="1041"/>
        <v>0</v>
      </c>
      <c r="S865" s="143">
        <f t="shared" si="1041"/>
        <v>0</v>
      </c>
      <c r="T865" s="143">
        <f t="shared" si="1041"/>
        <v>0</v>
      </c>
      <c r="U865" s="143">
        <f t="shared" si="1041"/>
        <v>0</v>
      </c>
      <c r="V865" s="143">
        <f t="shared" si="1041"/>
        <v>0</v>
      </c>
      <c r="W865" s="143">
        <f t="shared" si="1041"/>
        <v>0</v>
      </c>
      <c r="X865" s="143">
        <f t="shared" si="1041"/>
        <v>0</v>
      </c>
      <c r="Y865" s="143">
        <f t="shared" si="1041"/>
        <v>0</v>
      </c>
      <c r="Z865" s="143">
        <f t="shared" si="1041"/>
        <v>0</v>
      </c>
      <c r="AA865" s="143">
        <f t="shared" si="1041"/>
        <v>0</v>
      </c>
      <c r="AB865" s="143">
        <f t="shared" si="1041"/>
        <v>0</v>
      </c>
      <c r="AC865" s="143">
        <f t="shared" si="1041"/>
        <v>0</v>
      </c>
      <c r="AD865" s="143">
        <f t="shared" si="1041"/>
        <v>0</v>
      </c>
      <c r="AE865" s="143">
        <f t="shared" si="1041"/>
        <v>0</v>
      </c>
      <c r="AF865" s="143">
        <f t="shared" si="1041"/>
        <v>0</v>
      </c>
      <c r="AG865" s="143">
        <f t="shared" si="1041"/>
        <v>0</v>
      </c>
      <c r="AH865" s="143">
        <f t="shared" si="1041"/>
        <v>0</v>
      </c>
      <c r="AI865" s="143">
        <f t="shared" si="1041"/>
        <v>0</v>
      </c>
      <c r="AJ865" s="143">
        <f t="shared" si="1041"/>
        <v>0</v>
      </c>
      <c r="AK865" s="143">
        <f t="shared" si="1041"/>
        <v>0</v>
      </c>
      <c r="AL865" s="143">
        <f t="shared" si="1041"/>
        <v>0</v>
      </c>
      <c r="AM865" s="143">
        <f t="shared" si="1041"/>
        <v>0</v>
      </c>
      <c r="AN865" s="143">
        <f t="shared" si="1041"/>
        <v>0</v>
      </c>
      <c r="AO865" s="143">
        <f t="shared" si="1041"/>
        <v>0</v>
      </c>
      <c r="AP865" s="143">
        <f t="shared" si="1041"/>
        <v>0</v>
      </c>
      <c r="AQ865" s="143">
        <f t="shared" si="1041"/>
        <v>0</v>
      </c>
      <c r="AR865" s="143">
        <f t="shared" si="1041"/>
        <v>0</v>
      </c>
      <c r="AS865" s="143">
        <f t="shared" si="1041"/>
        <v>0</v>
      </c>
      <c r="AT865" s="143">
        <f t="shared" si="1041"/>
        <v>1717.06412</v>
      </c>
      <c r="AU865" s="143">
        <f t="shared" si="1041"/>
        <v>1717.06412</v>
      </c>
      <c r="AV865" s="143">
        <f t="shared" si="1041"/>
        <v>0</v>
      </c>
      <c r="AW865" s="143">
        <f t="shared" si="1041"/>
        <v>0</v>
      </c>
      <c r="AX865" s="143">
        <f t="shared" si="1041"/>
        <v>0</v>
      </c>
      <c r="AY865" s="143">
        <f t="shared" si="1041"/>
        <v>0</v>
      </c>
      <c r="AZ865" s="143">
        <f t="shared" si="1041"/>
        <v>0</v>
      </c>
      <c r="BA865" s="143">
        <f t="shared" si="1041"/>
        <v>0</v>
      </c>
      <c r="BB865" s="290"/>
      <c r="BC865" s="223"/>
    </row>
    <row r="866" spans="1:55" ht="50.25" customHeight="1">
      <c r="A866" s="288"/>
      <c r="B866" s="287"/>
      <c r="C866" s="287"/>
      <c r="D866" s="172" t="s">
        <v>2</v>
      </c>
      <c r="E866" s="236">
        <f t="shared" si="1027"/>
        <v>7320.1154500000002</v>
      </c>
      <c r="F866" s="143">
        <f t="shared" si="1028"/>
        <v>7320.1154500000002</v>
      </c>
      <c r="G866" s="147"/>
      <c r="H866" s="143">
        <f t="shared" ref="H866:BA866" si="1042">H873+H880+H887+H894+H901</f>
        <v>0</v>
      </c>
      <c r="I866" s="143">
        <f t="shared" si="1042"/>
        <v>0</v>
      </c>
      <c r="J866" s="143">
        <f t="shared" si="1042"/>
        <v>0</v>
      </c>
      <c r="K866" s="143">
        <f t="shared" si="1042"/>
        <v>0</v>
      </c>
      <c r="L866" s="143">
        <f t="shared" si="1042"/>
        <v>0</v>
      </c>
      <c r="M866" s="143">
        <f t="shared" si="1042"/>
        <v>0</v>
      </c>
      <c r="N866" s="143">
        <f t="shared" si="1042"/>
        <v>0</v>
      </c>
      <c r="O866" s="143">
        <f t="shared" si="1042"/>
        <v>0</v>
      </c>
      <c r="P866" s="143">
        <f t="shared" si="1042"/>
        <v>0</v>
      </c>
      <c r="Q866" s="143">
        <f t="shared" si="1042"/>
        <v>0</v>
      </c>
      <c r="R866" s="143">
        <f t="shared" si="1042"/>
        <v>0</v>
      </c>
      <c r="S866" s="143">
        <f t="shared" si="1042"/>
        <v>0</v>
      </c>
      <c r="T866" s="143">
        <f t="shared" si="1042"/>
        <v>0</v>
      </c>
      <c r="U866" s="143">
        <f t="shared" si="1042"/>
        <v>0</v>
      </c>
      <c r="V866" s="143">
        <f t="shared" si="1042"/>
        <v>0</v>
      </c>
      <c r="W866" s="143">
        <f t="shared" si="1042"/>
        <v>0</v>
      </c>
      <c r="X866" s="143">
        <f t="shared" si="1042"/>
        <v>0</v>
      </c>
      <c r="Y866" s="143">
        <f t="shared" si="1042"/>
        <v>0</v>
      </c>
      <c r="Z866" s="143">
        <f t="shared" si="1042"/>
        <v>0</v>
      </c>
      <c r="AA866" s="143">
        <f t="shared" si="1042"/>
        <v>0</v>
      </c>
      <c r="AB866" s="143">
        <f t="shared" si="1042"/>
        <v>0</v>
      </c>
      <c r="AC866" s="143">
        <f t="shared" si="1042"/>
        <v>0</v>
      </c>
      <c r="AD866" s="143">
        <f t="shared" si="1042"/>
        <v>0</v>
      </c>
      <c r="AE866" s="143">
        <f t="shared" si="1042"/>
        <v>0</v>
      </c>
      <c r="AF866" s="143">
        <f t="shared" si="1042"/>
        <v>0</v>
      </c>
      <c r="AG866" s="143">
        <f t="shared" si="1042"/>
        <v>0</v>
      </c>
      <c r="AH866" s="143">
        <f t="shared" si="1042"/>
        <v>0</v>
      </c>
      <c r="AI866" s="143">
        <f t="shared" si="1042"/>
        <v>0</v>
      </c>
      <c r="AJ866" s="143">
        <f t="shared" si="1042"/>
        <v>0</v>
      </c>
      <c r="AK866" s="143">
        <f t="shared" si="1042"/>
        <v>0</v>
      </c>
      <c r="AL866" s="143">
        <f t="shared" si="1042"/>
        <v>0</v>
      </c>
      <c r="AM866" s="143">
        <f t="shared" si="1042"/>
        <v>0</v>
      </c>
      <c r="AN866" s="143">
        <f t="shared" si="1042"/>
        <v>0</v>
      </c>
      <c r="AO866" s="143">
        <f t="shared" si="1042"/>
        <v>0</v>
      </c>
      <c r="AP866" s="143">
        <f t="shared" si="1042"/>
        <v>0</v>
      </c>
      <c r="AQ866" s="143">
        <f t="shared" si="1042"/>
        <v>0</v>
      </c>
      <c r="AR866" s="143">
        <f t="shared" si="1042"/>
        <v>0</v>
      </c>
      <c r="AS866" s="143">
        <f t="shared" si="1042"/>
        <v>0</v>
      </c>
      <c r="AT866" s="143">
        <f t="shared" si="1042"/>
        <v>7320.1154500000002</v>
      </c>
      <c r="AU866" s="143">
        <f t="shared" si="1042"/>
        <v>7320.1154500000002</v>
      </c>
      <c r="AV866" s="143">
        <f t="shared" si="1042"/>
        <v>0</v>
      </c>
      <c r="AW866" s="143">
        <f t="shared" si="1042"/>
        <v>0</v>
      </c>
      <c r="AX866" s="143">
        <f t="shared" si="1042"/>
        <v>0</v>
      </c>
      <c r="AY866" s="143">
        <f t="shared" si="1042"/>
        <v>0</v>
      </c>
      <c r="AZ866" s="143">
        <f t="shared" si="1042"/>
        <v>0</v>
      </c>
      <c r="BA866" s="143">
        <f t="shared" si="1042"/>
        <v>0</v>
      </c>
      <c r="BB866" s="290"/>
      <c r="BC866" s="223"/>
    </row>
    <row r="867" spans="1:55" ht="22.5" customHeight="1">
      <c r="A867" s="288"/>
      <c r="B867" s="287"/>
      <c r="C867" s="287"/>
      <c r="D867" s="224" t="s">
        <v>268</v>
      </c>
      <c r="E867" s="236">
        <f>H867+K867+N867+Q867+T867+W867+Z867+AE867+AJ867+AO867+AT867+AY867</f>
        <v>0</v>
      </c>
      <c r="F867" s="143">
        <f t="shared" si="1028"/>
        <v>0</v>
      </c>
      <c r="G867" s="147"/>
      <c r="H867" s="143">
        <f t="shared" ref="H867:BA867" si="1043">H874+H881+H888+H895+H902</f>
        <v>0</v>
      </c>
      <c r="I867" s="143">
        <f t="shared" si="1043"/>
        <v>0</v>
      </c>
      <c r="J867" s="143">
        <f t="shared" si="1043"/>
        <v>0</v>
      </c>
      <c r="K867" s="143">
        <f t="shared" si="1043"/>
        <v>0</v>
      </c>
      <c r="L867" s="143">
        <f t="shared" si="1043"/>
        <v>0</v>
      </c>
      <c r="M867" s="143">
        <f t="shared" si="1043"/>
        <v>0</v>
      </c>
      <c r="N867" s="143">
        <f t="shared" si="1043"/>
        <v>0</v>
      </c>
      <c r="O867" s="143">
        <f t="shared" si="1043"/>
        <v>0</v>
      </c>
      <c r="P867" s="143">
        <f t="shared" si="1043"/>
        <v>0</v>
      </c>
      <c r="Q867" s="143">
        <f t="shared" si="1043"/>
        <v>0</v>
      </c>
      <c r="R867" s="143">
        <f t="shared" si="1043"/>
        <v>0</v>
      </c>
      <c r="S867" s="143">
        <f t="shared" si="1043"/>
        <v>0</v>
      </c>
      <c r="T867" s="143">
        <f t="shared" si="1043"/>
        <v>0</v>
      </c>
      <c r="U867" s="143">
        <f t="shared" si="1043"/>
        <v>0</v>
      </c>
      <c r="V867" s="143">
        <f t="shared" si="1043"/>
        <v>0</v>
      </c>
      <c r="W867" s="143">
        <f t="shared" si="1043"/>
        <v>0</v>
      </c>
      <c r="X867" s="143">
        <f t="shared" si="1043"/>
        <v>0</v>
      </c>
      <c r="Y867" s="143">
        <f t="shared" si="1043"/>
        <v>0</v>
      </c>
      <c r="Z867" s="143">
        <f t="shared" si="1043"/>
        <v>0</v>
      </c>
      <c r="AA867" s="143">
        <f t="shared" si="1043"/>
        <v>0</v>
      </c>
      <c r="AB867" s="143">
        <f t="shared" si="1043"/>
        <v>0</v>
      </c>
      <c r="AC867" s="143">
        <f t="shared" si="1043"/>
        <v>0</v>
      </c>
      <c r="AD867" s="143">
        <f t="shared" si="1043"/>
        <v>0</v>
      </c>
      <c r="AE867" s="143"/>
      <c r="AF867" s="143">
        <f t="shared" si="1043"/>
        <v>0</v>
      </c>
      <c r="AG867" s="143">
        <f t="shared" si="1043"/>
        <v>0</v>
      </c>
      <c r="AH867" s="143">
        <f t="shared" si="1043"/>
        <v>0</v>
      </c>
      <c r="AI867" s="143">
        <f t="shared" si="1043"/>
        <v>0</v>
      </c>
      <c r="AJ867" s="143">
        <f t="shared" si="1043"/>
        <v>0</v>
      </c>
      <c r="AK867" s="143">
        <f t="shared" si="1043"/>
        <v>0</v>
      </c>
      <c r="AL867" s="143">
        <f t="shared" si="1043"/>
        <v>0</v>
      </c>
      <c r="AM867" s="143">
        <f t="shared" si="1043"/>
        <v>0</v>
      </c>
      <c r="AN867" s="143">
        <f t="shared" si="1043"/>
        <v>0</v>
      </c>
      <c r="AO867" s="143">
        <f t="shared" si="1043"/>
        <v>0</v>
      </c>
      <c r="AP867" s="143">
        <f t="shared" si="1043"/>
        <v>0</v>
      </c>
      <c r="AQ867" s="143">
        <f t="shared" si="1043"/>
        <v>0</v>
      </c>
      <c r="AR867" s="143">
        <f t="shared" si="1043"/>
        <v>0</v>
      </c>
      <c r="AS867" s="143">
        <f t="shared" si="1043"/>
        <v>0</v>
      </c>
      <c r="AT867" s="143">
        <f t="shared" si="1043"/>
        <v>0</v>
      </c>
      <c r="AU867" s="143">
        <f t="shared" si="1043"/>
        <v>0</v>
      </c>
      <c r="AV867" s="143">
        <f t="shared" si="1043"/>
        <v>0</v>
      </c>
      <c r="AW867" s="143">
        <f t="shared" si="1043"/>
        <v>0</v>
      </c>
      <c r="AX867" s="143">
        <f t="shared" si="1043"/>
        <v>0</v>
      </c>
      <c r="AY867" s="143">
        <f t="shared" si="1043"/>
        <v>0</v>
      </c>
      <c r="AZ867" s="143">
        <f t="shared" si="1043"/>
        <v>0</v>
      </c>
      <c r="BA867" s="143">
        <f t="shared" si="1043"/>
        <v>0</v>
      </c>
      <c r="BB867" s="290"/>
      <c r="BC867" s="223"/>
    </row>
    <row r="868" spans="1:55" ht="82.5" customHeight="1">
      <c r="A868" s="288"/>
      <c r="B868" s="287"/>
      <c r="C868" s="287"/>
      <c r="D868" s="224" t="s">
        <v>274</v>
      </c>
      <c r="E868" s="143">
        <f t="shared" ref="E868:E873" si="1044">H868+K868+N868+Q868+T868+W868+Z868+AE868+AJ868+AO868+AT868+AY868</f>
        <v>0</v>
      </c>
      <c r="F868" s="143">
        <f t="shared" si="1028"/>
        <v>0</v>
      </c>
      <c r="G868" s="147"/>
      <c r="H868" s="143">
        <f t="shared" ref="H868:BA869" si="1045">H875+H882+H889+H896+H903</f>
        <v>0</v>
      </c>
      <c r="I868" s="143">
        <f t="shared" si="1045"/>
        <v>0</v>
      </c>
      <c r="J868" s="143">
        <f t="shared" si="1045"/>
        <v>0</v>
      </c>
      <c r="K868" s="143">
        <f t="shared" si="1045"/>
        <v>0</v>
      </c>
      <c r="L868" s="143">
        <f t="shared" si="1045"/>
        <v>0</v>
      </c>
      <c r="M868" s="143">
        <f t="shared" si="1045"/>
        <v>0</v>
      </c>
      <c r="N868" s="143">
        <f t="shared" si="1045"/>
        <v>0</v>
      </c>
      <c r="O868" s="143">
        <f t="shared" si="1045"/>
        <v>0</v>
      </c>
      <c r="P868" s="143">
        <f t="shared" si="1045"/>
        <v>0</v>
      </c>
      <c r="Q868" s="143">
        <f t="shared" si="1045"/>
        <v>0</v>
      </c>
      <c r="R868" s="143">
        <f t="shared" si="1045"/>
        <v>0</v>
      </c>
      <c r="S868" s="143">
        <f t="shared" si="1045"/>
        <v>0</v>
      </c>
      <c r="T868" s="143">
        <f t="shared" si="1045"/>
        <v>0</v>
      </c>
      <c r="U868" s="143">
        <f t="shared" si="1045"/>
        <v>0</v>
      </c>
      <c r="V868" s="143">
        <f t="shared" si="1045"/>
        <v>0</v>
      </c>
      <c r="W868" s="143">
        <f t="shared" si="1045"/>
        <v>0</v>
      </c>
      <c r="X868" s="143">
        <f t="shared" si="1045"/>
        <v>0</v>
      </c>
      <c r="Y868" s="143">
        <f t="shared" si="1045"/>
        <v>0</v>
      </c>
      <c r="Z868" s="143">
        <f t="shared" si="1045"/>
        <v>0</v>
      </c>
      <c r="AA868" s="143">
        <f t="shared" si="1045"/>
        <v>0</v>
      </c>
      <c r="AB868" s="143">
        <f t="shared" si="1045"/>
        <v>0</v>
      </c>
      <c r="AC868" s="143">
        <f t="shared" si="1045"/>
        <v>0</v>
      </c>
      <c r="AD868" s="143">
        <f t="shared" si="1045"/>
        <v>0</v>
      </c>
      <c r="AE868" s="143">
        <f t="shared" si="1045"/>
        <v>0</v>
      </c>
      <c r="AF868" s="143">
        <f t="shared" si="1045"/>
        <v>0</v>
      </c>
      <c r="AG868" s="143">
        <f t="shared" si="1045"/>
        <v>0</v>
      </c>
      <c r="AH868" s="143">
        <f t="shared" si="1045"/>
        <v>0</v>
      </c>
      <c r="AI868" s="143">
        <f t="shared" si="1045"/>
        <v>0</v>
      </c>
      <c r="AJ868" s="143">
        <f t="shared" si="1045"/>
        <v>0</v>
      </c>
      <c r="AK868" s="143">
        <f t="shared" si="1045"/>
        <v>0</v>
      </c>
      <c r="AL868" s="143">
        <f t="shared" si="1045"/>
        <v>0</v>
      </c>
      <c r="AM868" s="143">
        <f t="shared" si="1045"/>
        <v>0</v>
      </c>
      <c r="AN868" s="143">
        <f t="shared" si="1045"/>
        <v>0</v>
      </c>
      <c r="AO868" s="143">
        <f t="shared" si="1045"/>
        <v>0</v>
      </c>
      <c r="AP868" s="143">
        <f t="shared" si="1045"/>
        <v>0</v>
      </c>
      <c r="AQ868" s="143">
        <f t="shared" si="1045"/>
        <v>0</v>
      </c>
      <c r="AR868" s="143">
        <f t="shared" si="1045"/>
        <v>0</v>
      </c>
      <c r="AS868" s="143">
        <f t="shared" si="1045"/>
        <v>0</v>
      </c>
      <c r="AT868" s="143">
        <f t="shared" si="1045"/>
        <v>0</v>
      </c>
      <c r="AU868" s="143">
        <f t="shared" si="1045"/>
        <v>0</v>
      </c>
      <c r="AV868" s="143">
        <f t="shared" si="1045"/>
        <v>0</v>
      </c>
      <c r="AW868" s="143">
        <f t="shared" si="1045"/>
        <v>0</v>
      </c>
      <c r="AX868" s="143">
        <f t="shared" si="1045"/>
        <v>0</v>
      </c>
      <c r="AY868" s="143">
        <f t="shared" si="1045"/>
        <v>0</v>
      </c>
      <c r="AZ868" s="143">
        <f t="shared" si="1045"/>
        <v>0</v>
      </c>
      <c r="BA868" s="143">
        <f t="shared" si="1045"/>
        <v>0</v>
      </c>
      <c r="BB868" s="290"/>
      <c r="BC868" s="223"/>
    </row>
    <row r="869" spans="1:55" ht="22.5" customHeight="1">
      <c r="A869" s="288"/>
      <c r="B869" s="287"/>
      <c r="C869" s="287"/>
      <c r="D869" s="224" t="s">
        <v>269</v>
      </c>
      <c r="E869" s="143">
        <f t="shared" si="1044"/>
        <v>978.7600000000001</v>
      </c>
      <c r="F869" s="143">
        <f t="shared" si="1028"/>
        <v>978.7600000000001</v>
      </c>
      <c r="G869" s="147"/>
      <c r="H869" s="143"/>
      <c r="I869" s="143"/>
      <c r="J869" s="147"/>
      <c r="K869" s="143"/>
      <c r="L869" s="143"/>
      <c r="M869" s="147"/>
      <c r="N869" s="143"/>
      <c r="O869" s="143"/>
      <c r="P869" s="147"/>
      <c r="Q869" s="143"/>
      <c r="R869" s="143"/>
      <c r="S869" s="147"/>
      <c r="T869" s="143"/>
      <c r="U869" s="143"/>
      <c r="V869" s="147"/>
      <c r="W869" s="143"/>
      <c r="X869" s="143"/>
      <c r="Y869" s="147"/>
      <c r="Z869" s="143"/>
      <c r="AA869" s="143"/>
      <c r="AB869" s="147"/>
      <c r="AC869" s="147"/>
      <c r="AD869" s="147"/>
      <c r="AE869" s="143"/>
      <c r="AF869" s="143"/>
      <c r="AG869" s="147"/>
      <c r="AH869" s="147"/>
      <c r="AI869" s="147"/>
      <c r="AJ869" s="143"/>
      <c r="AK869" s="143"/>
      <c r="AL869" s="147"/>
      <c r="AM869" s="147"/>
      <c r="AN869" s="147"/>
      <c r="AO869" s="143"/>
      <c r="AP869" s="143"/>
      <c r="AQ869" s="147"/>
      <c r="AR869" s="147"/>
      <c r="AS869" s="147"/>
      <c r="AT869" s="143">
        <f>AT876+AT883+AT890+AT897+AT904</f>
        <v>978.7600000000001</v>
      </c>
      <c r="AU869" s="143">
        <f t="shared" si="1045"/>
        <v>978.7600000000001</v>
      </c>
      <c r="AV869" s="147"/>
      <c r="AW869" s="147"/>
      <c r="AX869" s="147"/>
      <c r="AY869" s="147"/>
      <c r="AZ869" s="147"/>
      <c r="BA869" s="147"/>
      <c r="BB869" s="290"/>
      <c r="BC869" s="223"/>
    </row>
    <row r="870" spans="1:55" ht="31.2">
      <c r="A870" s="288"/>
      <c r="B870" s="287"/>
      <c r="C870" s="287"/>
      <c r="D870" s="228" t="s">
        <v>43</v>
      </c>
      <c r="E870" s="143">
        <f t="shared" si="1044"/>
        <v>0</v>
      </c>
      <c r="F870" s="143">
        <f t="shared" si="1028"/>
        <v>0</v>
      </c>
      <c r="G870" s="147"/>
      <c r="H870" s="143"/>
      <c r="I870" s="143"/>
      <c r="J870" s="147"/>
      <c r="K870" s="143"/>
      <c r="L870" s="143"/>
      <c r="M870" s="147"/>
      <c r="N870" s="143"/>
      <c r="O870" s="143"/>
      <c r="P870" s="147"/>
      <c r="Q870" s="143"/>
      <c r="R870" s="143"/>
      <c r="S870" s="147"/>
      <c r="T870" s="143"/>
      <c r="U870" s="143"/>
      <c r="V870" s="147"/>
      <c r="W870" s="143"/>
      <c r="X870" s="143"/>
      <c r="Y870" s="147"/>
      <c r="Z870" s="143"/>
      <c r="AA870" s="143"/>
      <c r="AB870" s="147"/>
      <c r="AC870" s="147"/>
      <c r="AD870" s="147"/>
      <c r="AE870" s="143"/>
      <c r="AF870" s="143"/>
      <c r="AG870" s="147"/>
      <c r="AH870" s="147"/>
      <c r="AI870" s="147"/>
      <c r="AJ870" s="143"/>
      <c r="AK870" s="143"/>
      <c r="AL870" s="147"/>
      <c r="AM870" s="147"/>
      <c r="AN870" s="147"/>
      <c r="AO870" s="143"/>
      <c r="AP870" s="143"/>
      <c r="AQ870" s="147"/>
      <c r="AR870" s="147"/>
      <c r="AS870" s="147"/>
      <c r="AT870" s="143"/>
      <c r="AU870" s="143"/>
      <c r="AV870" s="147"/>
      <c r="AW870" s="147"/>
      <c r="AX870" s="147"/>
      <c r="AY870" s="147"/>
      <c r="AZ870" s="147"/>
      <c r="BA870" s="147"/>
      <c r="BB870" s="291"/>
      <c r="BC870" s="223"/>
    </row>
    <row r="871" spans="1:55" ht="22.5" customHeight="1">
      <c r="A871" s="288" t="s">
        <v>567</v>
      </c>
      <c r="B871" s="287" t="s">
        <v>566</v>
      </c>
      <c r="C871" s="287" t="s">
        <v>298</v>
      </c>
      <c r="D871" s="150" t="s">
        <v>41</v>
      </c>
      <c r="E871" s="143">
        <f t="shared" si="1044"/>
        <v>2500</v>
      </c>
      <c r="F871" s="143">
        <f t="shared" si="1028"/>
        <v>2500</v>
      </c>
      <c r="G871" s="147"/>
      <c r="H871" s="143">
        <f>H872+H873+H874+H876+H877</f>
        <v>0</v>
      </c>
      <c r="I871" s="143">
        <f t="shared" ref="I871" si="1046">I872+I873+I874+I876+I877</f>
        <v>0</v>
      </c>
      <c r="J871" s="143"/>
      <c r="K871" s="143">
        <f t="shared" ref="K871:L871" si="1047">K872+K873+K874+K876+K877</f>
        <v>0</v>
      </c>
      <c r="L871" s="143">
        <f t="shared" si="1047"/>
        <v>0</v>
      </c>
      <c r="M871" s="143"/>
      <c r="N871" s="143">
        <f t="shared" ref="N871:O871" si="1048">N872+N873+N874+N876+N877</f>
        <v>0</v>
      </c>
      <c r="O871" s="143">
        <f t="shared" si="1048"/>
        <v>0</v>
      </c>
      <c r="P871" s="143"/>
      <c r="Q871" s="143">
        <f t="shared" ref="Q871:R871" si="1049">Q872+Q873+Q874+Q876+Q877</f>
        <v>0</v>
      </c>
      <c r="R871" s="143">
        <f t="shared" si="1049"/>
        <v>0</v>
      </c>
      <c r="S871" s="143"/>
      <c r="T871" s="143">
        <f t="shared" ref="T871:U871" si="1050">T872+T873+T874+T876+T877</f>
        <v>0</v>
      </c>
      <c r="U871" s="143">
        <f t="shared" si="1050"/>
        <v>0</v>
      </c>
      <c r="V871" s="143"/>
      <c r="W871" s="143">
        <f t="shared" ref="W871:X871" si="1051">W872+W873+W874+W876+W877</f>
        <v>0</v>
      </c>
      <c r="X871" s="143">
        <f t="shared" si="1051"/>
        <v>0</v>
      </c>
      <c r="Y871" s="143"/>
      <c r="Z871" s="143">
        <f t="shared" ref="Z871:AC871" si="1052">Z872+Z873+Z874+Z876+Z877</f>
        <v>0</v>
      </c>
      <c r="AA871" s="143">
        <f t="shared" si="1052"/>
        <v>0</v>
      </c>
      <c r="AB871" s="143">
        <f t="shared" si="1052"/>
        <v>0</v>
      </c>
      <c r="AC871" s="143">
        <f t="shared" si="1052"/>
        <v>0</v>
      </c>
      <c r="AD871" s="143"/>
      <c r="AE871" s="143">
        <f t="shared" ref="AE871:AH871" si="1053">AE872+AE873+AE874+AE876+AE877</f>
        <v>0</v>
      </c>
      <c r="AF871" s="143">
        <f t="shared" si="1053"/>
        <v>0</v>
      </c>
      <c r="AG871" s="143">
        <f t="shared" si="1053"/>
        <v>0</v>
      </c>
      <c r="AH871" s="143">
        <f t="shared" si="1053"/>
        <v>0</v>
      </c>
      <c r="AI871" s="143"/>
      <c r="AJ871" s="143">
        <f t="shared" ref="AJ871:AM871" si="1054">AJ872+AJ873+AJ874+AJ876+AJ877</f>
        <v>0</v>
      </c>
      <c r="AK871" s="143">
        <f t="shared" si="1054"/>
        <v>0</v>
      </c>
      <c r="AL871" s="143">
        <f t="shared" si="1054"/>
        <v>0</v>
      </c>
      <c r="AM871" s="143">
        <f t="shared" si="1054"/>
        <v>0</v>
      </c>
      <c r="AN871" s="143"/>
      <c r="AO871" s="143">
        <f t="shared" ref="AO871:AR871" si="1055">AO872+AO873+AO874+AO876+AO877</f>
        <v>0</v>
      </c>
      <c r="AP871" s="143">
        <f t="shared" si="1055"/>
        <v>0</v>
      </c>
      <c r="AQ871" s="143">
        <f t="shared" si="1055"/>
        <v>0</v>
      </c>
      <c r="AR871" s="143">
        <f t="shared" si="1055"/>
        <v>0</v>
      </c>
      <c r="AS871" s="143"/>
      <c r="AT871" s="143">
        <f t="shared" ref="AT871:AU871" si="1056">AT872+AT873+AT874+AT876+AT877</f>
        <v>2500</v>
      </c>
      <c r="AU871" s="143">
        <f t="shared" si="1056"/>
        <v>2500</v>
      </c>
      <c r="AV871" s="143">
        <f t="shared" ref="AV871:AW871" si="1057">AV872+AV873+AV874+AV876+AV877</f>
        <v>0</v>
      </c>
      <c r="AW871" s="143">
        <f t="shared" si="1057"/>
        <v>0</v>
      </c>
      <c r="AX871" s="143"/>
      <c r="AY871" s="143">
        <f t="shared" ref="AY871:AZ871" si="1058">AY872+AY873+AY874+AY876+AY877</f>
        <v>0</v>
      </c>
      <c r="AZ871" s="143">
        <f t="shared" si="1058"/>
        <v>0</v>
      </c>
      <c r="BA871" s="147"/>
      <c r="BB871" s="289" t="s">
        <v>426</v>
      </c>
      <c r="BC871" s="223"/>
    </row>
    <row r="872" spans="1:55" ht="32.25" customHeight="1">
      <c r="A872" s="288"/>
      <c r="B872" s="287"/>
      <c r="C872" s="287"/>
      <c r="D872" s="148" t="s">
        <v>37</v>
      </c>
      <c r="E872" s="143">
        <f t="shared" si="1044"/>
        <v>427.5</v>
      </c>
      <c r="F872" s="143">
        <f t="shared" si="1028"/>
        <v>427.5</v>
      </c>
      <c r="G872" s="147"/>
      <c r="H872" s="143"/>
      <c r="I872" s="143"/>
      <c r="J872" s="147"/>
      <c r="K872" s="143"/>
      <c r="L872" s="143"/>
      <c r="M872" s="147"/>
      <c r="N872" s="143"/>
      <c r="O872" s="143"/>
      <c r="P872" s="147"/>
      <c r="Q872" s="143"/>
      <c r="R872" s="143"/>
      <c r="S872" s="147"/>
      <c r="T872" s="143"/>
      <c r="U872" s="143"/>
      <c r="V872" s="147"/>
      <c r="W872" s="143"/>
      <c r="X872" s="143"/>
      <c r="Y872" s="147"/>
      <c r="Z872" s="143"/>
      <c r="AA872" s="143"/>
      <c r="AB872" s="147"/>
      <c r="AC872" s="147"/>
      <c r="AD872" s="147"/>
      <c r="AE872" s="143"/>
      <c r="AF872" s="143"/>
      <c r="AG872" s="147"/>
      <c r="AH872" s="147"/>
      <c r="AI872" s="147"/>
      <c r="AJ872" s="143"/>
      <c r="AK872" s="143"/>
      <c r="AL872" s="147"/>
      <c r="AM872" s="147"/>
      <c r="AN872" s="147"/>
      <c r="AO872" s="229"/>
      <c r="AP872" s="143"/>
      <c r="AQ872" s="147"/>
      <c r="AR872" s="147"/>
      <c r="AS872" s="147"/>
      <c r="AT872" s="243">
        <v>427.5</v>
      </c>
      <c r="AU872" s="243">
        <v>427.5</v>
      </c>
      <c r="AV872" s="147"/>
      <c r="AW872" s="147"/>
      <c r="AX872" s="147"/>
      <c r="AY872" s="229"/>
      <c r="AZ872" s="147"/>
      <c r="BA872" s="147"/>
      <c r="BB872" s="290"/>
      <c r="BC872" s="223"/>
    </row>
    <row r="873" spans="1:55" ht="50.25" customHeight="1">
      <c r="A873" s="288"/>
      <c r="B873" s="287"/>
      <c r="C873" s="287"/>
      <c r="D873" s="172" t="s">
        <v>2</v>
      </c>
      <c r="E873" s="143">
        <f t="shared" si="1044"/>
        <v>1822.5</v>
      </c>
      <c r="F873" s="143">
        <f t="shared" si="1028"/>
        <v>1822.5</v>
      </c>
      <c r="G873" s="147"/>
      <c r="H873" s="143"/>
      <c r="I873" s="143"/>
      <c r="J873" s="147"/>
      <c r="K873" s="143"/>
      <c r="L873" s="143"/>
      <c r="M873" s="147"/>
      <c r="N873" s="143"/>
      <c r="O873" s="143"/>
      <c r="P873" s="147"/>
      <c r="Q873" s="143"/>
      <c r="R873" s="143"/>
      <c r="S873" s="147"/>
      <c r="T873" s="143"/>
      <c r="U873" s="143"/>
      <c r="V873" s="147"/>
      <c r="W873" s="143"/>
      <c r="X873" s="143"/>
      <c r="Y873" s="147"/>
      <c r="Z873" s="143"/>
      <c r="AA873" s="143"/>
      <c r="AB873" s="147"/>
      <c r="AC873" s="147"/>
      <c r="AD873" s="147"/>
      <c r="AE873" s="143"/>
      <c r="AF873" s="143"/>
      <c r="AG873" s="147"/>
      <c r="AH873" s="147"/>
      <c r="AI873" s="147"/>
      <c r="AJ873" s="143"/>
      <c r="AK873" s="143"/>
      <c r="AL873" s="147"/>
      <c r="AM873" s="147"/>
      <c r="AN873" s="147"/>
      <c r="AO873" s="229"/>
      <c r="AP873" s="143"/>
      <c r="AQ873" s="147"/>
      <c r="AR873" s="147"/>
      <c r="AS873" s="147"/>
      <c r="AT873" s="243">
        <v>1822.5</v>
      </c>
      <c r="AU873" s="243">
        <v>1822.5</v>
      </c>
      <c r="AV873" s="147"/>
      <c r="AW873" s="147"/>
      <c r="AX873" s="147"/>
      <c r="AY873" s="229"/>
      <c r="AZ873" s="147"/>
      <c r="BA873" s="147"/>
      <c r="BB873" s="290"/>
      <c r="BC873" s="223"/>
    </row>
    <row r="874" spans="1:55" ht="22.5" customHeight="1">
      <c r="A874" s="288"/>
      <c r="B874" s="287"/>
      <c r="C874" s="287"/>
      <c r="D874" s="224" t="s">
        <v>268</v>
      </c>
      <c r="E874" s="143">
        <f>H874+K874+N874+Q874+T874+W874+Z874+AE874+AJ874+AO874+AT874+AY874</f>
        <v>0</v>
      </c>
      <c r="F874" s="143">
        <f t="shared" si="1028"/>
        <v>0</v>
      </c>
      <c r="G874" s="147"/>
      <c r="H874" s="143"/>
      <c r="I874" s="143"/>
      <c r="J874" s="147"/>
      <c r="K874" s="143"/>
      <c r="L874" s="143"/>
      <c r="M874" s="147"/>
      <c r="N874" s="143"/>
      <c r="O874" s="143"/>
      <c r="P874" s="147"/>
      <c r="Q874" s="143"/>
      <c r="R874" s="143"/>
      <c r="S874" s="147"/>
      <c r="T874" s="143"/>
      <c r="U874" s="143"/>
      <c r="V874" s="147"/>
      <c r="W874" s="143"/>
      <c r="X874" s="143"/>
      <c r="Y874" s="147"/>
      <c r="Z874" s="143"/>
      <c r="AA874" s="143"/>
      <c r="AB874" s="147"/>
      <c r="AC874" s="147"/>
      <c r="AD874" s="147"/>
      <c r="AE874" s="143"/>
      <c r="AF874" s="143"/>
      <c r="AG874" s="147"/>
      <c r="AH874" s="147"/>
      <c r="AI874" s="147"/>
      <c r="AJ874" s="143"/>
      <c r="AK874" s="143"/>
      <c r="AL874" s="147"/>
      <c r="AM874" s="147"/>
      <c r="AN874" s="147"/>
      <c r="AO874" s="229"/>
      <c r="AP874" s="143"/>
      <c r="AQ874" s="147"/>
      <c r="AR874" s="147"/>
      <c r="AS874" s="147"/>
      <c r="AT874" s="143"/>
      <c r="AU874" s="143"/>
      <c r="AV874" s="147"/>
      <c r="AW874" s="147"/>
      <c r="AX874" s="147"/>
      <c r="AY874" s="147"/>
      <c r="AZ874" s="147"/>
      <c r="BA874" s="147"/>
      <c r="BB874" s="290"/>
      <c r="BC874" s="223"/>
    </row>
    <row r="875" spans="1:55" ht="82.5" customHeight="1">
      <c r="A875" s="288"/>
      <c r="B875" s="287"/>
      <c r="C875" s="287"/>
      <c r="D875" s="224" t="s">
        <v>274</v>
      </c>
      <c r="E875" s="143">
        <f t="shared" ref="E875:E880" si="1059">H875+K875+N875+Q875+T875+W875+Z875+AE875+AJ875+AO875+AT875+AY875</f>
        <v>0</v>
      </c>
      <c r="F875" s="143">
        <f t="shared" si="1028"/>
        <v>0</v>
      </c>
      <c r="G875" s="147"/>
      <c r="H875" s="143"/>
      <c r="I875" s="143"/>
      <c r="J875" s="147"/>
      <c r="K875" s="143"/>
      <c r="L875" s="143"/>
      <c r="M875" s="147"/>
      <c r="N875" s="143"/>
      <c r="O875" s="143"/>
      <c r="P875" s="147"/>
      <c r="Q875" s="143"/>
      <c r="R875" s="143"/>
      <c r="S875" s="147"/>
      <c r="T875" s="143"/>
      <c r="U875" s="143"/>
      <c r="V875" s="147"/>
      <c r="W875" s="143"/>
      <c r="X875" s="143"/>
      <c r="Y875" s="147"/>
      <c r="Z875" s="143"/>
      <c r="AA875" s="143"/>
      <c r="AB875" s="147"/>
      <c r="AC875" s="147"/>
      <c r="AD875" s="147"/>
      <c r="AE875" s="143"/>
      <c r="AF875" s="143"/>
      <c r="AG875" s="147"/>
      <c r="AH875" s="147"/>
      <c r="AI875" s="147"/>
      <c r="AJ875" s="143"/>
      <c r="AK875" s="143"/>
      <c r="AL875" s="147"/>
      <c r="AM875" s="147"/>
      <c r="AN875" s="147"/>
      <c r="AO875" s="143"/>
      <c r="AP875" s="143"/>
      <c r="AQ875" s="147"/>
      <c r="AR875" s="147"/>
      <c r="AS875" s="147"/>
      <c r="AT875" s="143"/>
      <c r="AU875" s="143"/>
      <c r="AV875" s="147"/>
      <c r="AW875" s="147"/>
      <c r="AX875" s="147"/>
      <c r="AY875" s="147"/>
      <c r="AZ875" s="147"/>
      <c r="BA875" s="147"/>
      <c r="BB875" s="290"/>
      <c r="BC875" s="223"/>
    </row>
    <row r="876" spans="1:55" ht="22.5" customHeight="1">
      <c r="A876" s="288"/>
      <c r="B876" s="287"/>
      <c r="C876" s="287"/>
      <c r="D876" s="224" t="s">
        <v>269</v>
      </c>
      <c r="E876" s="143">
        <f t="shared" si="1059"/>
        <v>250</v>
      </c>
      <c r="F876" s="143">
        <f t="shared" si="1028"/>
        <v>250</v>
      </c>
      <c r="G876" s="147"/>
      <c r="H876" s="143"/>
      <c r="I876" s="143"/>
      <c r="J876" s="147"/>
      <c r="K876" s="143"/>
      <c r="L876" s="143"/>
      <c r="M876" s="147"/>
      <c r="N876" s="143"/>
      <c r="O876" s="143"/>
      <c r="P876" s="147"/>
      <c r="Q876" s="143"/>
      <c r="R876" s="143"/>
      <c r="S876" s="147"/>
      <c r="T876" s="143"/>
      <c r="U876" s="143"/>
      <c r="V876" s="147"/>
      <c r="W876" s="143"/>
      <c r="X876" s="143"/>
      <c r="Y876" s="147"/>
      <c r="Z876" s="143"/>
      <c r="AA876" s="143"/>
      <c r="AB876" s="147"/>
      <c r="AC876" s="147"/>
      <c r="AD876" s="147"/>
      <c r="AE876" s="143"/>
      <c r="AF876" s="143"/>
      <c r="AG876" s="147"/>
      <c r="AH876" s="147"/>
      <c r="AI876" s="147"/>
      <c r="AJ876" s="143"/>
      <c r="AK876" s="143"/>
      <c r="AL876" s="147"/>
      <c r="AM876" s="147"/>
      <c r="AN876" s="147"/>
      <c r="AO876" s="143"/>
      <c r="AP876" s="143"/>
      <c r="AQ876" s="147"/>
      <c r="AR876" s="147"/>
      <c r="AS876" s="147"/>
      <c r="AT876" s="143">
        <v>250</v>
      </c>
      <c r="AU876" s="143">
        <v>250</v>
      </c>
      <c r="AV876" s="147"/>
      <c r="AW876" s="147"/>
      <c r="AX876" s="147"/>
      <c r="AY876" s="147"/>
      <c r="AZ876" s="147"/>
      <c r="BA876" s="147"/>
      <c r="BB876" s="290"/>
      <c r="BC876" s="223"/>
    </row>
    <row r="877" spans="1:55" ht="31.2">
      <c r="A877" s="288"/>
      <c r="B877" s="287"/>
      <c r="C877" s="287"/>
      <c r="D877" s="228" t="s">
        <v>43</v>
      </c>
      <c r="E877" s="143">
        <f t="shared" si="1059"/>
        <v>0</v>
      </c>
      <c r="F877" s="143">
        <f t="shared" si="1028"/>
        <v>0</v>
      </c>
      <c r="G877" s="147"/>
      <c r="H877" s="143"/>
      <c r="I877" s="143"/>
      <c r="J877" s="147"/>
      <c r="K877" s="143"/>
      <c r="L877" s="143"/>
      <c r="M877" s="147"/>
      <c r="N877" s="143"/>
      <c r="O877" s="143"/>
      <c r="P877" s="147"/>
      <c r="Q877" s="143"/>
      <c r="R877" s="143"/>
      <c r="S877" s="147"/>
      <c r="T877" s="143"/>
      <c r="U877" s="143"/>
      <c r="V877" s="147"/>
      <c r="W877" s="143"/>
      <c r="X877" s="143"/>
      <c r="Y877" s="147"/>
      <c r="Z877" s="143"/>
      <c r="AA877" s="143"/>
      <c r="AB877" s="147"/>
      <c r="AC877" s="147"/>
      <c r="AD877" s="147"/>
      <c r="AE877" s="143"/>
      <c r="AF877" s="143"/>
      <c r="AG877" s="147"/>
      <c r="AH877" s="147"/>
      <c r="AI877" s="147"/>
      <c r="AJ877" s="143"/>
      <c r="AK877" s="143"/>
      <c r="AL877" s="147"/>
      <c r="AM877" s="147"/>
      <c r="AN877" s="147"/>
      <c r="AO877" s="143"/>
      <c r="AP877" s="143"/>
      <c r="AQ877" s="147"/>
      <c r="AR877" s="147"/>
      <c r="AS877" s="147"/>
      <c r="AT877" s="143"/>
      <c r="AU877" s="143"/>
      <c r="AV877" s="147"/>
      <c r="AW877" s="147"/>
      <c r="AX877" s="147"/>
      <c r="AY877" s="147"/>
      <c r="AZ877" s="147"/>
      <c r="BA877" s="147"/>
      <c r="BB877" s="291"/>
      <c r="BC877" s="223"/>
    </row>
    <row r="878" spans="1:55" ht="22.5" customHeight="1">
      <c r="A878" s="288" t="s">
        <v>101</v>
      </c>
      <c r="B878" s="287" t="s">
        <v>568</v>
      </c>
      <c r="C878" s="287" t="s">
        <v>298</v>
      </c>
      <c r="D878" s="150" t="s">
        <v>41</v>
      </c>
      <c r="E878" s="143">
        <f t="shared" si="1059"/>
        <v>3008.6600000000003</v>
      </c>
      <c r="F878" s="143">
        <f t="shared" si="1028"/>
        <v>3008.6600000000003</v>
      </c>
      <c r="G878" s="147"/>
      <c r="H878" s="143">
        <f>H879+H880+H881+H883+H884</f>
        <v>0</v>
      </c>
      <c r="I878" s="143">
        <f t="shared" ref="I878" si="1060">I879+I880+I881+I883+I884</f>
        <v>0</v>
      </c>
      <c r="J878" s="143"/>
      <c r="K878" s="143">
        <f t="shared" ref="K878:L878" si="1061">K879+K880+K881+K883+K884</f>
        <v>0</v>
      </c>
      <c r="L878" s="143">
        <f t="shared" si="1061"/>
        <v>0</v>
      </c>
      <c r="M878" s="143"/>
      <c r="N878" s="143">
        <f t="shared" ref="N878:O878" si="1062">N879+N880+N881+N883+N884</f>
        <v>0</v>
      </c>
      <c r="O878" s="143">
        <f t="shared" si="1062"/>
        <v>0</v>
      </c>
      <c r="P878" s="143"/>
      <c r="Q878" s="143">
        <f t="shared" ref="Q878:R878" si="1063">Q879+Q880+Q881+Q883+Q884</f>
        <v>0</v>
      </c>
      <c r="R878" s="143">
        <f t="shared" si="1063"/>
        <v>0</v>
      </c>
      <c r="S878" s="143"/>
      <c r="T878" s="143">
        <f t="shared" ref="T878:U878" si="1064">T879+T880+T881+T883+T884</f>
        <v>0</v>
      </c>
      <c r="U878" s="143">
        <f t="shared" si="1064"/>
        <v>0</v>
      </c>
      <c r="V878" s="143"/>
      <c r="W878" s="143">
        <f t="shared" ref="W878:X878" si="1065">W879+W880+W881+W883+W884</f>
        <v>0</v>
      </c>
      <c r="X878" s="143">
        <f t="shared" si="1065"/>
        <v>0</v>
      </c>
      <c r="Y878" s="143"/>
      <c r="Z878" s="143">
        <f t="shared" ref="Z878:AC878" si="1066">Z879+Z880+Z881+Z883+Z884</f>
        <v>0</v>
      </c>
      <c r="AA878" s="143">
        <f t="shared" si="1066"/>
        <v>0</v>
      </c>
      <c r="AB878" s="143">
        <f t="shared" si="1066"/>
        <v>0</v>
      </c>
      <c r="AC878" s="143">
        <f t="shared" si="1066"/>
        <v>0</v>
      </c>
      <c r="AD878" s="143"/>
      <c r="AE878" s="143">
        <f t="shared" ref="AE878:AH878" si="1067">AE879+AE880+AE881+AE883+AE884</f>
        <v>0</v>
      </c>
      <c r="AF878" s="143">
        <f t="shared" si="1067"/>
        <v>0</v>
      </c>
      <c r="AG878" s="143">
        <f t="shared" si="1067"/>
        <v>0</v>
      </c>
      <c r="AH878" s="143">
        <f t="shared" si="1067"/>
        <v>0</v>
      </c>
      <c r="AI878" s="143"/>
      <c r="AJ878" s="143">
        <f t="shared" ref="AJ878:AM878" si="1068">AJ879+AJ880+AJ881+AJ883+AJ884</f>
        <v>0</v>
      </c>
      <c r="AK878" s="143">
        <f t="shared" si="1068"/>
        <v>0</v>
      </c>
      <c r="AL878" s="143">
        <f t="shared" si="1068"/>
        <v>0</v>
      </c>
      <c r="AM878" s="143">
        <f t="shared" si="1068"/>
        <v>0</v>
      </c>
      <c r="AN878" s="143"/>
      <c r="AO878" s="143">
        <f t="shared" ref="AO878:AR878" si="1069">AO879+AO880+AO881+AO883+AO884</f>
        <v>0</v>
      </c>
      <c r="AP878" s="143">
        <f t="shared" si="1069"/>
        <v>0</v>
      </c>
      <c r="AQ878" s="143">
        <f t="shared" si="1069"/>
        <v>0</v>
      </c>
      <c r="AR878" s="143">
        <f t="shared" si="1069"/>
        <v>0</v>
      </c>
      <c r="AS878" s="143"/>
      <c r="AT878" s="143">
        <f t="shared" ref="AT878:AW878" si="1070">AT879+AT880+AT881+AT883+AT884</f>
        <v>3008.6600000000003</v>
      </c>
      <c r="AU878" s="143">
        <f t="shared" si="1070"/>
        <v>3008.6600000000003</v>
      </c>
      <c r="AV878" s="143">
        <f t="shared" si="1070"/>
        <v>0</v>
      </c>
      <c r="AW878" s="143">
        <f t="shared" si="1070"/>
        <v>0</v>
      </c>
      <c r="AX878" s="143"/>
      <c r="AY878" s="143">
        <f t="shared" ref="AY878:AZ878" si="1071">AY879+AY880+AY881+AY883+AY884</f>
        <v>0</v>
      </c>
      <c r="AZ878" s="143">
        <f t="shared" si="1071"/>
        <v>0</v>
      </c>
      <c r="BA878" s="147"/>
      <c r="BB878" s="289" t="s">
        <v>426</v>
      </c>
      <c r="BC878" s="223"/>
    </row>
    <row r="879" spans="1:55" ht="32.25" customHeight="1">
      <c r="A879" s="288"/>
      <c r="B879" s="287"/>
      <c r="C879" s="287"/>
      <c r="D879" s="148" t="s">
        <v>37</v>
      </c>
      <c r="E879" s="143">
        <f t="shared" si="1059"/>
        <v>514.48199999999997</v>
      </c>
      <c r="F879" s="143">
        <f t="shared" si="1028"/>
        <v>514.48199999999997</v>
      </c>
      <c r="G879" s="147"/>
      <c r="H879" s="143"/>
      <c r="I879" s="143"/>
      <c r="J879" s="147"/>
      <c r="K879" s="143"/>
      <c r="L879" s="143"/>
      <c r="M879" s="147"/>
      <c r="N879" s="143"/>
      <c r="O879" s="143"/>
      <c r="P879" s="147"/>
      <c r="Q879" s="143"/>
      <c r="R879" s="143"/>
      <c r="S879" s="147"/>
      <c r="T879" s="143"/>
      <c r="U879" s="143"/>
      <c r="V879" s="147"/>
      <c r="W879" s="143"/>
      <c r="X879" s="143"/>
      <c r="Y879" s="147"/>
      <c r="Z879" s="143"/>
      <c r="AA879" s="143"/>
      <c r="AB879" s="147"/>
      <c r="AC879" s="147"/>
      <c r="AD879" s="147"/>
      <c r="AE879" s="143"/>
      <c r="AF879" s="143"/>
      <c r="AG879" s="147"/>
      <c r="AH879" s="147"/>
      <c r="AI879" s="147"/>
      <c r="AJ879" s="143"/>
      <c r="AK879" s="143"/>
      <c r="AL879" s="147"/>
      <c r="AM879" s="147"/>
      <c r="AN879" s="147"/>
      <c r="AO879" s="229"/>
      <c r="AP879" s="143"/>
      <c r="AQ879" s="147"/>
      <c r="AR879" s="147"/>
      <c r="AS879" s="147"/>
      <c r="AT879" s="143">
        <v>514.48199999999997</v>
      </c>
      <c r="AU879" s="143">
        <v>514.48199999999997</v>
      </c>
      <c r="AV879" s="147"/>
      <c r="AW879" s="147"/>
      <c r="AX879" s="147"/>
      <c r="AY879" s="229"/>
      <c r="AZ879" s="147"/>
      <c r="BA879" s="147"/>
      <c r="BB879" s="290"/>
      <c r="BC879" s="223"/>
    </row>
    <row r="880" spans="1:55" ht="50.25" customHeight="1">
      <c r="A880" s="288"/>
      <c r="B880" s="287"/>
      <c r="C880" s="287"/>
      <c r="D880" s="172" t="s">
        <v>2</v>
      </c>
      <c r="E880" s="143">
        <f t="shared" si="1059"/>
        <v>2193.3180000000002</v>
      </c>
      <c r="F880" s="143">
        <f t="shared" si="1028"/>
        <v>2193.3180000000002</v>
      </c>
      <c r="G880" s="147"/>
      <c r="H880" s="143"/>
      <c r="I880" s="143"/>
      <c r="J880" s="147"/>
      <c r="K880" s="143"/>
      <c r="L880" s="143"/>
      <c r="M880" s="147"/>
      <c r="N880" s="143"/>
      <c r="O880" s="143"/>
      <c r="P880" s="147"/>
      <c r="Q880" s="143"/>
      <c r="R880" s="143"/>
      <c r="S880" s="147"/>
      <c r="T880" s="143"/>
      <c r="U880" s="143"/>
      <c r="V880" s="147"/>
      <c r="W880" s="143"/>
      <c r="X880" s="143"/>
      <c r="Y880" s="147"/>
      <c r="Z880" s="143"/>
      <c r="AA880" s="143"/>
      <c r="AB880" s="147"/>
      <c r="AC880" s="147"/>
      <c r="AD880" s="147"/>
      <c r="AE880" s="143"/>
      <c r="AF880" s="143"/>
      <c r="AG880" s="147"/>
      <c r="AH880" s="147"/>
      <c r="AI880" s="147"/>
      <c r="AJ880" s="143"/>
      <c r="AK880" s="143"/>
      <c r="AL880" s="147"/>
      <c r="AM880" s="147"/>
      <c r="AN880" s="147"/>
      <c r="AO880" s="229"/>
      <c r="AP880" s="143"/>
      <c r="AQ880" s="147"/>
      <c r="AR880" s="147"/>
      <c r="AS880" s="147"/>
      <c r="AT880" s="143">
        <v>2193.3180000000002</v>
      </c>
      <c r="AU880" s="143">
        <v>2193.3180000000002</v>
      </c>
      <c r="AV880" s="147"/>
      <c r="AW880" s="147"/>
      <c r="AX880" s="147"/>
      <c r="AY880" s="229"/>
      <c r="AZ880" s="147"/>
      <c r="BA880" s="147"/>
      <c r="BB880" s="290"/>
      <c r="BC880" s="223"/>
    </row>
    <row r="881" spans="1:55" ht="22.5" customHeight="1">
      <c r="A881" s="288"/>
      <c r="B881" s="287"/>
      <c r="C881" s="287"/>
      <c r="D881" s="224" t="s">
        <v>268</v>
      </c>
      <c r="E881" s="143">
        <f>H881+K881+N881+Q881+T881+W881+Z881+AE881+AJ881+AO881+AT881+AY881</f>
        <v>0</v>
      </c>
      <c r="F881" s="143">
        <f t="shared" si="1028"/>
        <v>0</v>
      </c>
      <c r="G881" s="147"/>
      <c r="H881" s="143"/>
      <c r="I881" s="143"/>
      <c r="J881" s="147"/>
      <c r="K881" s="143"/>
      <c r="L881" s="143"/>
      <c r="M881" s="147"/>
      <c r="N881" s="143"/>
      <c r="O881" s="143"/>
      <c r="P881" s="147"/>
      <c r="Q881" s="143"/>
      <c r="R881" s="143"/>
      <c r="S881" s="147"/>
      <c r="T881" s="143"/>
      <c r="U881" s="143"/>
      <c r="V881" s="147"/>
      <c r="W881" s="143"/>
      <c r="X881" s="143"/>
      <c r="Y881" s="147"/>
      <c r="Z881" s="143"/>
      <c r="AA881" s="143"/>
      <c r="AB881" s="147"/>
      <c r="AC881" s="147"/>
      <c r="AD881" s="147"/>
      <c r="AE881" s="143"/>
      <c r="AF881" s="143"/>
      <c r="AG881" s="147"/>
      <c r="AH881" s="147"/>
      <c r="AI881" s="147"/>
      <c r="AJ881" s="143"/>
      <c r="AK881" s="143"/>
      <c r="AL881" s="147"/>
      <c r="AM881" s="147"/>
      <c r="AN881" s="147"/>
      <c r="AO881" s="229"/>
      <c r="AP881" s="143"/>
      <c r="AQ881" s="147"/>
      <c r="AR881" s="147"/>
      <c r="AS881" s="147"/>
      <c r="AT881" s="143"/>
      <c r="AU881" s="143"/>
      <c r="AV881" s="147"/>
      <c r="AW881" s="147"/>
      <c r="AX881" s="147"/>
      <c r="AY881" s="147"/>
      <c r="AZ881" s="147"/>
      <c r="BA881" s="147"/>
      <c r="BB881" s="290"/>
      <c r="BC881" s="223"/>
    </row>
    <row r="882" spans="1:55" ht="82.5" customHeight="1">
      <c r="A882" s="288"/>
      <c r="B882" s="287"/>
      <c r="C882" s="287"/>
      <c r="D882" s="224" t="s">
        <v>274</v>
      </c>
      <c r="E882" s="143">
        <f t="shared" ref="E882:E887" si="1072">H882+K882+N882+Q882+T882+W882+Z882+AE882+AJ882+AO882+AT882+AY882</f>
        <v>0</v>
      </c>
      <c r="F882" s="143">
        <f t="shared" si="1028"/>
        <v>0</v>
      </c>
      <c r="G882" s="147"/>
      <c r="H882" s="143"/>
      <c r="I882" s="143"/>
      <c r="J882" s="147"/>
      <c r="K882" s="143"/>
      <c r="L882" s="143"/>
      <c r="M882" s="147"/>
      <c r="N882" s="143"/>
      <c r="O882" s="143"/>
      <c r="P882" s="147"/>
      <c r="Q882" s="143"/>
      <c r="R882" s="143"/>
      <c r="S882" s="147"/>
      <c r="T882" s="143"/>
      <c r="U882" s="143"/>
      <c r="V882" s="147"/>
      <c r="W882" s="143"/>
      <c r="X882" s="143"/>
      <c r="Y882" s="147"/>
      <c r="Z882" s="143"/>
      <c r="AA882" s="143"/>
      <c r="AB882" s="147"/>
      <c r="AC882" s="147"/>
      <c r="AD882" s="147"/>
      <c r="AE882" s="143"/>
      <c r="AF882" s="143"/>
      <c r="AG882" s="147"/>
      <c r="AH882" s="147"/>
      <c r="AI882" s="147"/>
      <c r="AJ882" s="143"/>
      <c r="AK882" s="143"/>
      <c r="AL882" s="147"/>
      <c r="AM882" s="147"/>
      <c r="AN882" s="147"/>
      <c r="AO882" s="143"/>
      <c r="AP882" s="143"/>
      <c r="AQ882" s="147"/>
      <c r="AR882" s="147"/>
      <c r="AS882" s="147"/>
      <c r="AT882" s="143"/>
      <c r="AU882" s="143"/>
      <c r="AV882" s="147"/>
      <c r="AW882" s="147"/>
      <c r="AX882" s="147"/>
      <c r="AY882" s="147"/>
      <c r="AZ882" s="147"/>
      <c r="BA882" s="147"/>
      <c r="BB882" s="290"/>
      <c r="BC882" s="223"/>
    </row>
    <row r="883" spans="1:55" ht="22.5" customHeight="1">
      <c r="A883" s="288"/>
      <c r="B883" s="287"/>
      <c r="C883" s="287"/>
      <c r="D883" s="224" t="s">
        <v>269</v>
      </c>
      <c r="E883" s="143">
        <f t="shared" si="1072"/>
        <v>300.86</v>
      </c>
      <c r="F883" s="143">
        <f t="shared" si="1028"/>
        <v>300.86</v>
      </c>
      <c r="G883" s="147"/>
      <c r="H883" s="143"/>
      <c r="I883" s="143"/>
      <c r="J883" s="147"/>
      <c r="K883" s="143"/>
      <c r="L883" s="143"/>
      <c r="M883" s="147"/>
      <c r="N883" s="143"/>
      <c r="O883" s="143"/>
      <c r="P883" s="147"/>
      <c r="Q883" s="143"/>
      <c r="R883" s="143"/>
      <c r="S883" s="147"/>
      <c r="T883" s="143"/>
      <c r="U883" s="143"/>
      <c r="V883" s="147"/>
      <c r="W883" s="143"/>
      <c r="X883" s="143"/>
      <c r="Y883" s="147"/>
      <c r="Z883" s="143"/>
      <c r="AA883" s="143"/>
      <c r="AB883" s="147"/>
      <c r="AC883" s="147"/>
      <c r="AD883" s="147"/>
      <c r="AE883" s="143"/>
      <c r="AF883" s="143"/>
      <c r="AG883" s="147"/>
      <c r="AH883" s="147"/>
      <c r="AI883" s="147"/>
      <c r="AJ883" s="143"/>
      <c r="AK883" s="143"/>
      <c r="AL883" s="147"/>
      <c r="AM883" s="147"/>
      <c r="AN883" s="147"/>
      <c r="AO883" s="143"/>
      <c r="AP883" s="143"/>
      <c r="AQ883" s="147"/>
      <c r="AR883" s="147"/>
      <c r="AS883" s="147"/>
      <c r="AT883" s="143">
        <v>300.86</v>
      </c>
      <c r="AU883" s="143">
        <v>300.86</v>
      </c>
      <c r="AV883" s="147"/>
      <c r="AW883" s="147"/>
      <c r="AX883" s="147"/>
      <c r="AY883" s="147"/>
      <c r="AZ883" s="147"/>
      <c r="BA883" s="147"/>
      <c r="BB883" s="290"/>
      <c r="BC883" s="223"/>
    </row>
    <row r="884" spans="1:55" ht="31.2">
      <c r="A884" s="288"/>
      <c r="B884" s="287"/>
      <c r="C884" s="287"/>
      <c r="D884" s="228" t="s">
        <v>43</v>
      </c>
      <c r="E884" s="143">
        <f t="shared" si="1072"/>
        <v>0</v>
      </c>
      <c r="F884" s="143">
        <f t="shared" si="1028"/>
        <v>0</v>
      </c>
      <c r="G884" s="147"/>
      <c r="H884" s="143"/>
      <c r="I884" s="143"/>
      <c r="J884" s="147"/>
      <c r="K884" s="143"/>
      <c r="L884" s="143"/>
      <c r="M884" s="147"/>
      <c r="N884" s="143"/>
      <c r="O884" s="143"/>
      <c r="P884" s="147"/>
      <c r="Q884" s="143"/>
      <c r="R884" s="143"/>
      <c r="S884" s="147"/>
      <c r="T884" s="143"/>
      <c r="U884" s="143"/>
      <c r="V884" s="147"/>
      <c r="W884" s="143"/>
      <c r="X884" s="143"/>
      <c r="Y884" s="147"/>
      <c r="Z884" s="143"/>
      <c r="AA884" s="143"/>
      <c r="AB884" s="147"/>
      <c r="AC884" s="147"/>
      <c r="AD884" s="147"/>
      <c r="AE884" s="143"/>
      <c r="AF884" s="143"/>
      <c r="AG884" s="147"/>
      <c r="AH884" s="147"/>
      <c r="AI884" s="147"/>
      <c r="AJ884" s="143"/>
      <c r="AK884" s="143"/>
      <c r="AL884" s="147"/>
      <c r="AM884" s="147"/>
      <c r="AN884" s="147"/>
      <c r="AO884" s="143"/>
      <c r="AP884" s="143"/>
      <c r="AQ884" s="147"/>
      <c r="AR884" s="147"/>
      <c r="AS884" s="147"/>
      <c r="AT884" s="143"/>
      <c r="AU884" s="143"/>
      <c r="AV884" s="147"/>
      <c r="AW884" s="147"/>
      <c r="AX884" s="147"/>
      <c r="AY884" s="147"/>
      <c r="AZ884" s="147"/>
      <c r="BA884" s="147"/>
      <c r="BB884" s="291"/>
      <c r="BC884" s="223"/>
    </row>
    <row r="885" spans="1:55" ht="22.5" customHeight="1">
      <c r="A885" s="288" t="s">
        <v>569</v>
      </c>
      <c r="B885" s="287" t="s">
        <v>570</v>
      </c>
      <c r="C885" s="287" t="s">
        <v>298</v>
      </c>
      <c r="D885" s="150" t="s">
        <v>41</v>
      </c>
      <c r="E885" s="143">
        <f t="shared" si="1072"/>
        <v>1553.5199999999998</v>
      </c>
      <c r="F885" s="143">
        <f t="shared" si="1028"/>
        <v>1553.5199999999998</v>
      </c>
      <c r="G885" s="147"/>
      <c r="H885" s="143">
        <f>H886+H887+H888+H890+H891</f>
        <v>0</v>
      </c>
      <c r="I885" s="143">
        <f t="shared" ref="I885" si="1073">I886+I887+I888+I890+I891</f>
        <v>0</v>
      </c>
      <c r="J885" s="143"/>
      <c r="K885" s="143">
        <f t="shared" ref="K885:L885" si="1074">K886+K887+K888+K890+K891</f>
        <v>0</v>
      </c>
      <c r="L885" s="143">
        <f t="shared" si="1074"/>
        <v>0</v>
      </c>
      <c r="M885" s="143"/>
      <c r="N885" s="143">
        <f t="shared" ref="N885:O885" si="1075">N886+N887+N888+N890+N891</f>
        <v>0</v>
      </c>
      <c r="O885" s="143">
        <f t="shared" si="1075"/>
        <v>0</v>
      </c>
      <c r="P885" s="143"/>
      <c r="Q885" s="143">
        <f t="shared" ref="Q885:R885" si="1076">Q886+Q887+Q888+Q890+Q891</f>
        <v>0</v>
      </c>
      <c r="R885" s="143">
        <f t="shared" si="1076"/>
        <v>0</v>
      </c>
      <c r="S885" s="143"/>
      <c r="T885" s="143">
        <f t="shared" ref="T885:U885" si="1077">T886+T887+T888+T890+T891</f>
        <v>0</v>
      </c>
      <c r="U885" s="143">
        <f t="shared" si="1077"/>
        <v>0</v>
      </c>
      <c r="V885" s="143"/>
      <c r="W885" s="143">
        <f t="shared" ref="W885:X885" si="1078">W886+W887+W888+W890+W891</f>
        <v>0</v>
      </c>
      <c r="X885" s="143">
        <f t="shared" si="1078"/>
        <v>0</v>
      </c>
      <c r="Y885" s="143"/>
      <c r="Z885" s="143">
        <f t="shared" ref="Z885:AC885" si="1079">Z886+Z887+Z888+Z890+Z891</f>
        <v>0</v>
      </c>
      <c r="AA885" s="143">
        <f t="shared" si="1079"/>
        <v>0</v>
      </c>
      <c r="AB885" s="143">
        <f t="shared" si="1079"/>
        <v>0</v>
      </c>
      <c r="AC885" s="143">
        <f t="shared" si="1079"/>
        <v>0</v>
      </c>
      <c r="AD885" s="143"/>
      <c r="AE885" s="143">
        <f t="shared" ref="AE885:AH885" si="1080">AE886+AE887+AE888+AE890+AE891</f>
        <v>0</v>
      </c>
      <c r="AF885" s="143">
        <f t="shared" si="1080"/>
        <v>0</v>
      </c>
      <c r="AG885" s="143">
        <f t="shared" si="1080"/>
        <v>0</v>
      </c>
      <c r="AH885" s="143">
        <f t="shared" si="1080"/>
        <v>0</v>
      </c>
      <c r="AI885" s="143"/>
      <c r="AJ885" s="143">
        <f t="shared" ref="AJ885:AM885" si="1081">AJ886+AJ887+AJ888+AJ890+AJ891</f>
        <v>0</v>
      </c>
      <c r="AK885" s="143">
        <f t="shared" si="1081"/>
        <v>0</v>
      </c>
      <c r="AL885" s="143">
        <f t="shared" si="1081"/>
        <v>0</v>
      </c>
      <c r="AM885" s="143">
        <f t="shared" si="1081"/>
        <v>0</v>
      </c>
      <c r="AN885" s="143"/>
      <c r="AO885" s="143">
        <f t="shared" ref="AO885:AR885" si="1082">AO886+AO887+AO888+AO890+AO891</f>
        <v>0</v>
      </c>
      <c r="AP885" s="143">
        <f t="shared" si="1082"/>
        <v>0</v>
      </c>
      <c r="AQ885" s="143">
        <f t="shared" si="1082"/>
        <v>0</v>
      </c>
      <c r="AR885" s="143">
        <f t="shared" si="1082"/>
        <v>0</v>
      </c>
      <c r="AS885" s="143"/>
      <c r="AT885" s="143">
        <f t="shared" ref="AT885:AU885" si="1083">AT886+AT887+AT888+AT890+AT891</f>
        <v>1553.5199999999998</v>
      </c>
      <c r="AU885" s="143">
        <f t="shared" si="1083"/>
        <v>1553.5199999999998</v>
      </c>
      <c r="AV885" s="143">
        <f t="shared" ref="AV885:AW885" si="1084">AV886+AV887+AV888+AV890+AV891</f>
        <v>0</v>
      </c>
      <c r="AW885" s="143">
        <f t="shared" si="1084"/>
        <v>0</v>
      </c>
      <c r="AX885" s="143"/>
      <c r="AY885" s="143">
        <f t="shared" ref="AY885:AZ885" si="1085">AY886+AY887+AY888+AY890+AY891</f>
        <v>0</v>
      </c>
      <c r="AZ885" s="143">
        <f t="shared" si="1085"/>
        <v>0</v>
      </c>
      <c r="BA885" s="147"/>
      <c r="BB885" s="289" t="s">
        <v>426</v>
      </c>
      <c r="BC885" s="223"/>
    </row>
    <row r="886" spans="1:55" ht="32.25" customHeight="1">
      <c r="A886" s="288"/>
      <c r="B886" s="287"/>
      <c r="C886" s="287"/>
      <c r="D886" s="148" t="s">
        <v>37</v>
      </c>
      <c r="E886" s="143">
        <f t="shared" si="1072"/>
        <v>267.27300000000002</v>
      </c>
      <c r="F886" s="143">
        <f t="shared" si="1028"/>
        <v>267.27300000000002</v>
      </c>
      <c r="G886" s="147"/>
      <c r="H886" s="143"/>
      <c r="I886" s="143"/>
      <c r="J886" s="147"/>
      <c r="K886" s="143"/>
      <c r="L886" s="143"/>
      <c r="M886" s="147"/>
      <c r="N886" s="143"/>
      <c r="O886" s="143"/>
      <c r="P886" s="147"/>
      <c r="Q886" s="143"/>
      <c r="R886" s="143"/>
      <c r="S886" s="147"/>
      <c r="T886" s="143"/>
      <c r="U886" s="143"/>
      <c r="V886" s="147"/>
      <c r="W886" s="143"/>
      <c r="X886" s="143"/>
      <c r="Y886" s="147"/>
      <c r="Z886" s="143"/>
      <c r="AA886" s="143"/>
      <c r="AB886" s="147"/>
      <c r="AC886" s="147"/>
      <c r="AD886" s="147"/>
      <c r="AE886" s="143"/>
      <c r="AF886" s="143"/>
      <c r="AG886" s="147"/>
      <c r="AH886" s="147"/>
      <c r="AI886" s="147"/>
      <c r="AJ886" s="143"/>
      <c r="AK886" s="143"/>
      <c r="AL886" s="147"/>
      <c r="AM886" s="147"/>
      <c r="AN886" s="147"/>
      <c r="AO886" s="229"/>
      <c r="AP886" s="143"/>
      <c r="AQ886" s="147"/>
      <c r="AR886" s="147"/>
      <c r="AS886" s="147"/>
      <c r="AT886" s="229">
        <v>267.27300000000002</v>
      </c>
      <c r="AU886" s="229">
        <v>267.27300000000002</v>
      </c>
      <c r="AV886" s="147"/>
      <c r="AW886" s="147"/>
      <c r="AX886" s="147"/>
      <c r="AY886" s="229"/>
      <c r="AZ886" s="147"/>
      <c r="BA886" s="147"/>
      <c r="BB886" s="290"/>
      <c r="BC886" s="223"/>
    </row>
    <row r="887" spans="1:55" ht="50.25" customHeight="1">
      <c r="A887" s="288"/>
      <c r="B887" s="287"/>
      <c r="C887" s="287"/>
      <c r="D887" s="172" t="s">
        <v>2</v>
      </c>
      <c r="E887" s="143">
        <f t="shared" si="1072"/>
        <v>1139.4269999999999</v>
      </c>
      <c r="F887" s="143">
        <f t="shared" si="1028"/>
        <v>1139.4269999999999</v>
      </c>
      <c r="G887" s="147"/>
      <c r="H887" s="143"/>
      <c r="I887" s="143"/>
      <c r="J887" s="147"/>
      <c r="K887" s="143"/>
      <c r="L887" s="143"/>
      <c r="M887" s="147"/>
      <c r="N887" s="143"/>
      <c r="O887" s="143"/>
      <c r="P887" s="147"/>
      <c r="Q887" s="143"/>
      <c r="R887" s="143"/>
      <c r="S887" s="147"/>
      <c r="T887" s="143"/>
      <c r="U887" s="143"/>
      <c r="V887" s="147"/>
      <c r="W887" s="143"/>
      <c r="X887" s="143"/>
      <c r="Y887" s="147"/>
      <c r="Z887" s="143"/>
      <c r="AA887" s="143"/>
      <c r="AB887" s="147"/>
      <c r="AC887" s="147"/>
      <c r="AD887" s="147"/>
      <c r="AE887" s="143"/>
      <c r="AF887" s="143"/>
      <c r="AG887" s="147"/>
      <c r="AH887" s="147"/>
      <c r="AI887" s="147"/>
      <c r="AJ887" s="143"/>
      <c r="AK887" s="143"/>
      <c r="AL887" s="147"/>
      <c r="AM887" s="147"/>
      <c r="AN887" s="147"/>
      <c r="AO887" s="229"/>
      <c r="AP887" s="143"/>
      <c r="AQ887" s="147"/>
      <c r="AR887" s="147"/>
      <c r="AS887" s="147"/>
      <c r="AT887" s="143">
        <v>1139.4269999999999</v>
      </c>
      <c r="AU887" s="143">
        <v>1139.4269999999999</v>
      </c>
      <c r="AV887" s="147"/>
      <c r="AW887" s="147"/>
      <c r="AX887" s="147"/>
      <c r="AY887" s="229"/>
      <c r="AZ887" s="147"/>
      <c r="BA887" s="147"/>
      <c r="BB887" s="290"/>
      <c r="BC887" s="223"/>
    </row>
    <row r="888" spans="1:55" ht="22.5" customHeight="1">
      <c r="A888" s="288"/>
      <c r="B888" s="287"/>
      <c r="C888" s="287"/>
      <c r="D888" s="224" t="s">
        <v>268</v>
      </c>
      <c r="E888" s="143">
        <f>H888+K888+N888+Q888+T888+W888+Z888+AE888+AJ888+AO888+AT888+AY888</f>
        <v>0</v>
      </c>
      <c r="F888" s="143">
        <f t="shared" si="1028"/>
        <v>0</v>
      </c>
      <c r="G888" s="147"/>
      <c r="H888" s="143"/>
      <c r="I888" s="143"/>
      <c r="J888" s="147"/>
      <c r="K888" s="143"/>
      <c r="L888" s="143"/>
      <c r="M888" s="147"/>
      <c r="N888" s="143"/>
      <c r="O888" s="143"/>
      <c r="P888" s="147"/>
      <c r="Q888" s="143"/>
      <c r="R888" s="143"/>
      <c r="S888" s="147"/>
      <c r="T888" s="143"/>
      <c r="U888" s="143"/>
      <c r="V888" s="147"/>
      <c r="W888" s="143"/>
      <c r="X888" s="143"/>
      <c r="Y888" s="147"/>
      <c r="Z888" s="143"/>
      <c r="AA888" s="143"/>
      <c r="AB888" s="147"/>
      <c r="AC888" s="147"/>
      <c r="AD888" s="147"/>
      <c r="AE888" s="143"/>
      <c r="AF888" s="143"/>
      <c r="AG888" s="147"/>
      <c r="AH888" s="147"/>
      <c r="AI888" s="147"/>
      <c r="AJ888" s="143"/>
      <c r="AK888" s="143"/>
      <c r="AL888" s="147"/>
      <c r="AM888" s="147"/>
      <c r="AN888" s="147"/>
      <c r="AO888" s="229"/>
      <c r="AP888" s="143"/>
      <c r="AQ888" s="147"/>
      <c r="AR888" s="147"/>
      <c r="AS888" s="147"/>
      <c r="AT888" s="143"/>
      <c r="AU888" s="143"/>
      <c r="AV888" s="147"/>
      <c r="AW888" s="147"/>
      <c r="AX888" s="147"/>
      <c r="AY888" s="143"/>
      <c r="AZ888" s="143"/>
      <c r="BA888" s="147"/>
      <c r="BB888" s="290"/>
      <c r="BC888" s="223"/>
    </row>
    <row r="889" spans="1:55" ht="82.5" customHeight="1">
      <c r="A889" s="288"/>
      <c r="B889" s="287"/>
      <c r="C889" s="287"/>
      <c r="D889" s="224" t="s">
        <v>274</v>
      </c>
      <c r="E889" s="143">
        <f t="shared" ref="E889:E894" si="1086">H889+K889+N889+Q889+T889+W889+Z889+AE889+AJ889+AO889+AT889+AY889</f>
        <v>0</v>
      </c>
      <c r="F889" s="143">
        <f t="shared" si="1028"/>
        <v>0</v>
      </c>
      <c r="G889" s="147"/>
      <c r="H889" s="143"/>
      <c r="I889" s="143"/>
      <c r="J889" s="147"/>
      <c r="K889" s="143"/>
      <c r="L889" s="143"/>
      <c r="M889" s="147"/>
      <c r="N889" s="143"/>
      <c r="O889" s="143"/>
      <c r="P889" s="147"/>
      <c r="Q889" s="143"/>
      <c r="R889" s="143"/>
      <c r="S889" s="147"/>
      <c r="T889" s="143"/>
      <c r="U889" s="143"/>
      <c r="V889" s="147"/>
      <c r="W889" s="143"/>
      <c r="X889" s="143"/>
      <c r="Y889" s="147"/>
      <c r="Z889" s="143"/>
      <c r="AA889" s="143"/>
      <c r="AB889" s="147"/>
      <c r="AC889" s="147"/>
      <c r="AD889" s="147"/>
      <c r="AE889" s="143"/>
      <c r="AF889" s="143"/>
      <c r="AG889" s="147"/>
      <c r="AH889" s="147"/>
      <c r="AI889" s="147"/>
      <c r="AJ889" s="143"/>
      <c r="AK889" s="143"/>
      <c r="AL889" s="147"/>
      <c r="AM889" s="147"/>
      <c r="AN889" s="147"/>
      <c r="AO889" s="143"/>
      <c r="AP889" s="143"/>
      <c r="AQ889" s="147"/>
      <c r="AR889" s="147"/>
      <c r="AS889" s="147"/>
      <c r="AT889" s="143"/>
      <c r="AU889" s="143"/>
      <c r="AV889" s="147"/>
      <c r="AW889" s="147"/>
      <c r="AX889" s="147"/>
      <c r="AY889" s="147"/>
      <c r="AZ889" s="147"/>
      <c r="BA889" s="147"/>
      <c r="BB889" s="290"/>
      <c r="BC889" s="223"/>
    </row>
    <row r="890" spans="1:55" ht="22.5" customHeight="1">
      <c r="A890" s="288"/>
      <c r="B890" s="287"/>
      <c r="C890" s="287"/>
      <c r="D890" s="224" t="s">
        <v>269</v>
      </c>
      <c r="E890" s="143">
        <f t="shared" si="1086"/>
        <v>146.82</v>
      </c>
      <c r="F890" s="143">
        <f t="shared" si="1028"/>
        <v>146.82</v>
      </c>
      <c r="G890" s="147"/>
      <c r="H890" s="143"/>
      <c r="I890" s="143"/>
      <c r="J890" s="147"/>
      <c r="K890" s="143"/>
      <c r="L890" s="143"/>
      <c r="M890" s="147"/>
      <c r="N890" s="143"/>
      <c r="O890" s="143"/>
      <c r="P890" s="147"/>
      <c r="Q890" s="143"/>
      <c r="R890" s="143"/>
      <c r="S890" s="147"/>
      <c r="T890" s="143"/>
      <c r="U890" s="143"/>
      <c r="V890" s="147"/>
      <c r="W890" s="143"/>
      <c r="X890" s="143"/>
      <c r="Y890" s="147"/>
      <c r="Z890" s="143"/>
      <c r="AA890" s="143"/>
      <c r="AB890" s="147"/>
      <c r="AC890" s="147"/>
      <c r="AD890" s="147"/>
      <c r="AE890" s="143"/>
      <c r="AF890" s="143"/>
      <c r="AG890" s="147"/>
      <c r="AH890" s="147"/>
      <c r="AI890" s="147"/>
      <c r="AJ890" s="143"/>
      <c r="AK890" s="143"/>
      <c r="AL890" s="147"/>
      <c r="AM890" s="147"/>
      <c r="AN890" s="147"/>
      <c r="AO890" s="143"/>
      <c r="AP890" s="143"/>
      <c r="AQ890" s="147"/>
      <c r="AR890" s="147"/>
      <c r="AS890" s="147"/>
      <c r="AT890" s="143">
        <v>146.82</v>
      </c>
      <c r="AU890" s="143">
        <v>146.82</v>
      </c>
      <c r="AV890" s="147"/>
      <c r="AW890" s="147"/>
      <c r="AX890" s="147"/>
      <c r="AY890" s="147"/>
      <c r="AZ890" s="147"/>
      <c r="BA890" s="147"/>
      <c r="BB890" s="290"/>
      <c r="BC890" s="223"/>
    </row>
    <row r="891" spans="1:55" ht="31.2">
      <c r="A891" s="288"/>
      <c r="B891" s="287"/>
      <c r="C891" s="287"/>
      <c r="D891" s="228" t="s">
        <v>43</v>
      </c>
      <c r="E891" s="143">
        <f t="shared" si="1086"/>
        <v>0</v>
      </c>
      <c r="F891" s="143">
        <f t="shared" si="1028"/>
        <v>0</v>
      </c>
      <c r="G891" s="147"/>
      <c r="H891" s="143"/>
      <c r="I891" s="143"/>
      <c r="J891" s="147"/>
      <c r="K891" s="143"/>
      <c r="L891" s="143"/>
      <c r="M891" s="147"/>
      <c r="N891" s="143"/>
      <c r="O891" s="143"/>
      <c r="P891" s="147"/>
      <c r="Q891" s="143"/>
      <c r="R891" s="143"/>
      <c r="S891" s="147"/>
      <c r="T891" s="143"/>
      <c r="U891" s="143"/>
      <c r="V891" s="147"/>
      <c r="W891" s="143"/>
      <c r="X891" s="143"/>
      <c r="Y891" s="147"/>
      <c r="Z891" s="143"/>
      <c r="AA891" s="143"/>
      <c r="AB891" s="147"/>
      <c r="AC891" s="147"/>
      <c r="AD891" s="147"/>
      <c r="AE891" s="143"/>
      <c r="AF891" s="143"/>
      <c r="AG891" s="147"/>
      <c r="AH891" s="147"/>
      <c r="AI891" s="147"/>
      <c r="AJ891" s="143"/>
      <c r="AK891" s="143"/>
      <c r="AL891" s="147"/>
      <c r="AM891" s="147"/>
      <c r="AN891" s="147"/>
      <c r="AO891" s="143"/>
      <c r="AP891" s="143"/>
      <c r="AQ891" s="147"/>
      <c r="AR891" s="147"/>
      <c r="AS891" s="147"/>
      <c r="AT891" s="143"/>
      <c r="AU891" s="143"/>
      <c r="AV891" s="147"/>
      <c r="AW891" s="147"/>
      <c r="AX891" s="147"/>
      <c r="AY891" s="147"/>
      <c r="AZ891" s="147"/>
      <c r="BA891" s="147"/>
      <c r="BB891" s="291"/>
      <c r="BC891" s="223"/>
    </row>
    <row r="892" spans="1:55" ht="22.5" customHeight="1">
      <c r="A892" s="288" t="s">
        <v>572</v>
      </c>
      <c r="B892" s="287" t="s">
        <v>571</v>
      </c>
      <c r="C892" s="287" t="s">
        <v>298</v>
      </c>
      <c r="D892" s="150" t="s">
        <v>41</v>
      </c>
      <c r="E892" s="143">
        <f t="shared" si="1086"/>
        <v>1771.5844200000001</v>
      </c>
      <c r="F892" s="143">
        <f t="shared" si="1028"/>
        <v>1771.5844200000001</v>
      </c>
      <c r="G892" s="147"/>
      <c r="H892" s="143">
        <f>H893+H894+H895+H897+H898</f>
        <v>0</v>
      </c>
      <c r="I892" s="143">
        <f t="shared" ref="I892" si="1087">I893+I894+I895+I897+I898</f>
        <v>0</v>
      </c>
      <c r="J892" s="143"/>
      <c r="K892" s="143">
        <f t="shared" ref="K892:L892" si="1088">K893+K894+K895+K897+K898</f>
        <v>0</v>
      </c>
      <c r="L892" s="143">
        <f t="shared" si="1088"/>
        <v>0</v>
      </c>
      <c r="M892" s="143"/>
      <c r="N892" s="143">
        <f t="shared" ref="N892:O892" si="1089">N893+N894+N895+N897+N898</f>
        <v>0</v>
      </c>
      <c r="O892" s="143">
        <f t="shared" si="1089"/>
        <v>0</v>
      </c>
      <c r="P892" s="143"/>
      <c r="Q892" s="143">
        <f t="shared" ref="Q892:R892" si="1090">Q893+Q894+Q895+Q897+Q898</f>
        <v>0</v>
      </c>
      <c r="R892" s="143">
        <f t="shared" si="1090"/>
        <v>0</v>
      </c>
      <c r="S892" s="143"/>
      <c r="T892" s="143">
        <f t="shared" ref="T892:U892" si="1091">T893+T894+T895+T897+T898</f>
        <v>0</v>
      </c>
      <c r="U892" s="143">
        <f t="shared" si="1091"/>
        <v>0</v>
      </c>
      <c r="V892" s="143"/>
      <c r="W892" s="143">
        <f t="shared" ref="W892:X892" si="1092">W893+W894+W895+W897+W898</f>
        <v>0</v>
      </c>
      <c r="X892" s="143">
        <f t="shared" si="1092"/>
        <v>0</v>
      </c>
      <c r="Y892" s="143"/>
      <c r="Z892" s="143">
        <f t="shared" ref="Z892:AC892" si="1093">Z893+Z894+Z895+Z897+Z898</f>
        <v>0</v>
      </c>
      <c r="AA892" s="143">
        <f t="shared" si="1093"/>
        <v>0</v>
      </c>
      <c r="AB892" s="143">
        <f t="shared" si="1093"/>
        <v>0</v>
      </c>
      <c r="AC892" s="143">
        <f t="shared" si="1093"/>
        <v>0</v>
      </c>
      <c r="AD892" s="143"/>
      <c r="AE892" s="143">
        <f t="shared" ref="AE892:AH892" si="1094">AE893+AE894+AE895+AE897+AE898</f>
        <v>0</v>
      </c>
      <c r="AF892" s="143">
        <f t="shared" si="1094"/>
        <v>0</v>
      </c>
      <c r="AG892" s="143">
        <f t="shared" si="1094"/>
        <v>0</v>
      </c>
      <c r="AH892" s="143">
        <f t="shared" si="1094"/>
        <v>0</v>
      </c>
      <c r="AI892" s="143"/>
      <c r="AJ892" s="143">
        <f t="shared" ref="AJ892:AM892" si="1095">AJ893+AJ894+AJ895+AJ897+AJ898</f>
        <v>0</v>
      </c>
      <c r="AK892" s="143">
        <f t="shared" si="1095"/>
        <v>0</v>
      </c>
      <c r="AL892" s="143">
        <f t="shared" si="1095"/>
        <v>0</v>
      </c>
      <c r="AM892" s="143">
        <f t="shared" si="1095"/>
        <v>0</v>
      </c>
      <c r="AN892" s="143"/>
      <c r="AO892" s="143">
        <f t="shared" ref="AO892:AR892" si="1096">AO893+AO894+AO895+AO897+AO898</f>
        <v>0</v>
      </c>
      <c r="AP892" s="143">
        <f t="shared" si="1096"/>
        <v>0</v>
      </c>
      <c r="AQ892" s="143">
        <f t="shared" si="1096"/>
        <v>0</v>
      </c>
      <c r="AR892" s="143">
        <f t="shared" si="1096"/>
        <v>0</v>
      </c>
      <c r="AS892" s="143"/>
      <c r="AT892" s="143">
        <f t="shared" ref="AT892:AW892" si="1097">AT893+AT894+AT895+AT897+AT898</f>
        <v>1771.5844200000001</v>
      </c>
      <c r="AU892" s="143">
        <f t="shared" si="1097"/>
        <v>1771.5844200000001</v>
      </c>
      <c r="AV892" s="143">
        <f t="shared" si="1097"/>
        <v>0</v>
      </c>
      <c r="AW892" s="143">
        <f t="shared" si="1097"/>
        <v>0</v>
      </c>
      <c r="AX892" s="143"/>
      <c r="AY892" s="143">
        <f t="shared" ref="AY892:AZ892" si="1098">AY893+AY894+AY895+AY897+AY898</f>
        <v>0</v>
      </c>
      <c r="AZ892" s="143">
        <f t="shared" si="1098"/>
        <v>0</v>
      </c>
      <c r="BA892" s="147"/>
      <c r="BB892" s="289" t="s">
        <v>426</v>
      </c>
      <c r="BC892" s="223"/>
    </row>
    <row r="893" spans="1:55" ht="32.25" customHeight="1">
      <c r="A893" s="288"/>
      <c r="B893" s="287"/>
      <c r="C893" s="287"/>
      <c r="D893" s="148" t="s">
        <v>37</v>
      </c>
      <c r="E893" s="143">
        <f t="shared" si="1086"/>
        <v>302.51884000000001</v>
      </c>
      <c r="F893" s="143">
        <f t="shared" si="1028"/>
        <v>302.51884000000001</v>
      </c>
      <c r="G893" s="147"/>
      <c r="H893" s="143"/>
      <c r="I893" s="143"/>
      <c r="J893" s="147"/>
      <c r="K893" s="143"/>
      <c r="L893" s="143"/>
      <c r="M893" s="147"/>
      <c r="N893" s="143"/>
      <c r="O893" s="143"/>
      <c r="P893" s="147"/>
      <c r="Q893" s="143"/>
      <c r="R893" s="143"/>
      <c r="S893" s="147"/>
      <c r="T893" s="143"/>
      <c r="U893" s="143"/>
      <c r="V893" s="147"/>
      <c r="W893" s="143"/>
      <c r="X893" s="143"/>
      <c r="Y893" s="147"/>
      <c r="Z893" s="143"/>
      <c r="AA893" s="143"/>
      <c r="AB893" s="147"/>
      <c r="AC893" s="147"/>
      <c r="AD893" s="147"/>
      <c r="AE893" s="143"/>
      <c r="AF893" s="143"/>
      <c r="AG893" s="147"/>
      <c r="AH893" s="147"/>
      <c r="AI893" s="147"/>
      <c r="AJ893" s="143"/>
      <c r="AK893" s="143"/>
      <c r="AL893" s="147"/>
      <c r="AM893" s="147"/>
      <c r="AN893" s="147"/>
      <c r="AO893" s="229"/>
      <c r="AP893" s="143"/>
      <c r="AQ893" s="147"/>
      <c r="AR893" s="147"/>
      <c r="AS893" s="147"/>
      <c r="AT893" s="143">
        <v>302.51884000000001</v>
      </c>
      <c r="AU893" s="143">
        <v>302.51884000000001</v>
      </c>
      <c r="AV893" s="147"/>
      <c r="AW893" s="147"/>
      <c r="AX893" s="147"/>
      <c r="AY893" s="229"/>
      <c r="AZ893" s="147"/>
      <c r="BA893" s="147"/>
      <c r="BB893" s="290"/>
      <c r="BC893" s="223"/>
    </row>
    <row r="894" spans="1:55" ht="50.25" customHeight="1">
      <c r="A894" s="288"/>
      <c r="B894" s="287"/>
      <c r="C894" s="287"/>
      <c r="D894" s="172" t="s">
        <v>2</v>
      </c>
      <c r="E894" s="143">
        <f t="shared" si="1086"/>
        <v>1289.6855800000001</v>
      </c>
      <c r="F894" s="143">
        <f t="shared" si="1028"/>
        <v>1289.6855800000001</v>
      </c>
      <c r="G894" s="147"/>
      <c r="H894" s="143"/>
      <c r="I894" s="143"/>
      <c r="J894" s="147"/>
      <c r="K894" s="143"/>
      <c r="L894" s="143"/>
      <c r="M894" s="147"/>
      <c r="N894" s="143"/>
      <c r="O894" s="143"/>
      <c r="P894" s="147"/>
      <c r="Q894" s="143"/>
      <c r="R894" s="143"/>
      <c r="S894" s="147"/>
      <c r="T894" s="143"/>
      <c r="U894" s="143"/>
      <c r="V894" s="147"/>
      <c r="W894" s="143"/>
      <c r="X894" s="143"/>
      <c r="Y894" s="147"/>
      <c r="Z894" s="143"/>
      <c r="AA894" s="143"/>
      <c r="AB894" s="147"/>
      <c r="AC894" s="147"/>
      <c r="AD894" s="147"/>
      <c r="AE894" s="143"/>
      <c r="AF894" s="143"/>
      <c r="AG894" s="147"/>
      <c r="AH894" s="147"/>
      <c r="AI894" s="147"/>
      <c r="AJ894" s="143"/>
      <c r="AK894" s="143"/>
      <c r="AL894" s="147"/>
      <c r="AM894" s="147"/>
      <c r="AN894" s="147"/>
      <c r="AO894" s="229"/>
      <c r="AP894" s="143"/>
      <c r="AQ894" s="147"/>
      <c r="AR894" s="147"/>
      <c r="AS894" s="147"/>
      <c r="AT894" s="143">
        <v>1289.6855800000001</v>
      </c>
      <c r="AU894" s="143">
        <v>1289.6855800000001</v>
      </c>
      <c r="AV894" s="147"/>
      <c r="AW894" s="147"/>
      <c r="AX894" s="147"/>
      <c r="AY894" s="229"/>
      <c r="AZ894" s="147"/>
      <c r="BA894" s="147"/>
      <c r="BB894" s="290"/>
      <c r="BC894" s="223"/>
    </row>
    <row r="895" spans="1:55" ht="22.5" customHeight="1">
      <c r="A895" s="288"/>
      <c r="B895" s="287"/>
      <c r="C895" s="287"/>
      <c r="D895" s="224" t="s">
        <v>268</v>
      </c>
      <c r="E895" s="143">
        <f>H895+K895+N895+Q895+T895+W895+Z895+AE895+AJ895+AO895+AT895+AY895</f>
        <v>0</v>
      </c>
      <c r="F895" s="143">
        <f t="shared" si="1028"/>
        <v>0</v>
      </c>
      <c r="G895" s="147"/>
      <c r="H895" s="143"/>
      <c r="I895" s="143"/>
      <c r="J895" s="147"/>
      <c r="K895" s="143"/>
      <c r="L895" s="143"/>
      <c r="M895" s="147"/>
      <c r="N895" s="143"/>
      <c r="O895" s="143"/>
      <c r="P895" s="147"/>
      <c r="Q895" s="143"/>
      <c r="R895" s="143"/>
      <c r="S895" s="147"/>
      <c r="T895" s="143"/>
      <c r="U895" s="143"/>
      <c r="V895" s="147"/>
      <c r="W895" s="143"/>
      <c r="X895" s="143"/>
      <c r="Y895" s="147"/>
      <c r="Z895" s="143"/>
      <c r="AA895" s="143"/>
      <c r="AB895" s="147"/>
      <c r="AC895" s="147"/>
      <c r="AD895" s="147"/>
      <c r="AE895" s="143"/>
      <c r="AF895" s="143"/>
      <c r="AG895" s="147"/>
      <c r="AH895" s="147"/>
      <c r="AI895" s="147"/>
      <c r="AJ895" s="143"/>
      <c r="AK895" s="143"/>
      <c r="AL895" s="147"/>
      <c r="AM895" s="147"/>
      <c r="AN895" s="147"/>
      <c r="AO895" s="229"/>
      <c r="AP895" s="143"/>
      <c r="AQ895" s="147"/>
      <c r="AR895" s="147"/>
      <c r="AS895" s="147"/>
      <c r="AT895" s="143"/>
      <c r="AU895" s="143"/>
      <c r="AV895" s="147"/>
      <c r="AW895" s="147"/>
      <c r="AX895" s="147"/>
      <c r="AY895" s="147"/>
      <c r="AZ895" s="147"/>
      <c r="BA895" s="147"/>
      <c r="BB895" s="290"/>
      <c r="BC895" s="223"/>
    </row>
    <row r="896" spans="1:55" ht="82.5" customHeight="1">
      <c r="A896" s="288"/>
      <c r="B896" s="287"/>
      <c r="C896" s="287"/>
      <c r="D896" s="224" t="s">
        <v>274</v>
      </c>
      <c r="E896" s="143">
        <f t="shared" ref="E896:E901" si="1099">H896+K896+N896+Q896+T896+W896+Z896+AE896+AJ896+AO896+AT896+AY896</f>
        <v>0</v>
      </c>
      <c r="F896" s="143">
        <f t="shared" si="1028"/>
        <v>0</v>
      </c>
      <c r="G896" s="147"/>
      <c r="H896" s="143"/>
      <c r="I896" s="143"/>
      <c r="J896" s="147"/>
      <c r="K896" s="143"/>
      <c r="L896" s="143"/>
      <c r="M896" s="147"/>
      <c r="N896" s="143"/>
      <c r="O896" s="143"/>
      <c r="P896" s="147"/>
      <c r="Q896" s="143"/>
      <c r="R896" s="143"/>
      <c r="S896" s="147"/>
      <c r="T896" s="143"/>
      <c r="U896" s="143"/>
      <c r="V896" s="147"/>
      <c r="W896" s="143"/>
      <c r="X896" s="143"/>
      <c r="Y896" s="147"/>
      <c r="Z896" s="143"/>
      <c r="AA896" s="143"/>
      <c r="AB896" s="147"/>
      <c r="AC896" s="147"/>
      <c r="AD896" s="147"/>
      <c r="AE896" s="143"/>
      <c r="AF896" s="143"/>
      <c r="AG896" s="147"/>
      <c r="AH896" s="147"/>
      <c r="AI896" s="147"/>
      <c r="AJ896" s="143"/>
      <c r="AK896" s="143"/>
      <c r="AL896" s="147"/>
      <c r="AM896" s="147"/>
      <c r="AN896" s="147"/>
      <c r="AO896" s="143"/>
      <c r="AP896" s="143"/>
      <c r="AQ896" s="147"/>
      <c r="AR896" s="147"/>
      <c r="AS896" s="147"/>
      <c r="AT896" s="143"/>
      <c r="AU896" s="143"/>
      <c r="AV896" s="147"/>
      <c r="AW896" s="147"/>
      <c r="AX896" s="147"/>
      <c r="AY896" s="147"/>
      <c r="AZ896" s="147"/>
      <c r="BA896" s="147"/>
      <c r="BB896" s="290"/>
      <c r="BC896" s="223"/>
    </row>
    <row r="897" spans="1:55" ht="22.5" customHeight="1">
      <c r="A897" s="288"/>
      <c r="B897" s="287"/>
      <c r="C897" s="287"/>
      <c r="D897" s="224" t="s">
        <v>269</v>
      </c>
      <c r="E897" s="143">
        <f t="shared" si="1099"/>
        <v>179.38</v>
      </c>
      <c r="F897" s="143">
        <f t="shared" si="1028"/>
        <v>179.38</v>
      </c>
      <c r="G897" s="147"/>
      <c r="H897" s="143"/>
      <c r="I897" s="143"/>
      <c r="J897" s="147"/>
      <c r="K897" s="143"/>
      <c r="L897" s="143"/>
      <c r="M897" s="147"/>
      <c r="N897" s="143"/>
      <c r="O897" s="143"/>
      <c r="P897" s="147"/>
      <c r="Q897" s="143"/>
      <c r="R897" s="143"/>
      <c r="S897" s="147"/>
      <c r="T897" s="143"/>
      <c r="U897" s="143"/>
      <c r="V897" s="147"/>
      <c r="W897" s="143"/>
      <c r="X897" s="143"/>
      <c r="Y897" s="147"/>
      <c r="Z897" s="143"/>
      <c r="AA897" s="143"/>
      <c r="AB897" s="147"/>
      <c r="AC897" s="147"/>
      <c r="AD897" s="147"/>
      <c r="AE897" s="143"/>
      <c r="AF897" s="143"/>
      <c r="AG897" s="147"/>
      <c r="AH897" s="147"/>
      <c r="AI897" s="147"/>
      <c r="AJ897" s="143"/>
      <c r="AK897" s="143"/>
      <c r="AL897" s="147"/>
      <c r="AM897" s="147"/>
      <c r="AN897" s="147"/>
      <c r="AO897" s="143"/>
      <c r="AP897" s="143"/>
      <c r="AQ897" s="147"/>
      <c r="AR897" s="147"/>
      <c r="AS897" s="147"/>
      <c r="AT897" s="143">
        <v>179.38</v>
      </c>
      <c r="AU897" s="143">
        <v>179.38</v>
      </c>
      <c r="AV897" s="147"/>
      <c r="AW897" s="147"/>
      <c r="AX897" s="147"/>
      <c r="AY897" s="147"/>
      <c r="AZ897" s="147"/>
      <c r="BA897" s="147"/>
      <c r="BB897" s="290"/>
      <c r="BC897" s="223"/>
    </row>
    <row r="898" spans="1:55" ht="31.2">
      <c r="A898" s="288"/>
      <c r="B898" s="287"/>
      <c r="C898" s="287"/>
      <c r="D898" s="228" t="s">
        <v>43</v>
      </c>
      <c r="E898" s="143">
        <f t="shared" si="1099"/>
        <v>0</v>
      </c>
      <c r="F898" s="143">
        <f t="shared" si="1028"/>
        <v>0</v>
      </c>
      <c r="G898" s="147"/>
      <c r="H898" s="143"/>
      <c r="I898" s="143"/>
      <c r="J898" s="147"/>
      <c r="K898" s="143"/>
      <c r="L898" s="143"/>
      <c r="M898" s="147"/>
      <c r="N898" s="143"/>
      <c r="O898" s="143"/>
      <c r="P898" s="147"/>
      <c r="Q898" s="143"/>
      <c r="R898" s="143"/>
      <c r="S898" s="147"/>
      <c r="T898" s="143"/>
      <c r="U898" s="143"/>
      <c r="V898" s="147"/>
      <c r="W898" s="143"/>
      <c r="X898" s="143"/>
      <c r="Y898" s="147"/>
      <c r="Z898" s="143"/>
      <c r="AA898" s="143"/>
      <c r="AB898" s="147"/>
      <c r="AC898" s="147"/>
      <c r="AD898" s="147"/>
      <c r="AE898" s="143"/>
      <c r="AF898" s="143"/>
      <c r="AG898" s="147"/>
      <c r="AH898" s="147"/>
      <c r="AI898" s="147"/>
      <c r="AJ898" s="143"/>
      <c r="AK898" s="143"/>
      <c r="AL898" s="147"/>
      <c r="AM898" s="147"/>
      <c r="AN898" s="147"/>
      <c r="AO898" s="143"/>
      <c r="AP898" s="143"/>
      <c r="AQ898" s="147"/>
      <c r="AR898" s="147"/>
      <c r="AS898" s="147"/>
      <c r="AT898" s="143"/>
      <c r="AU898" s="143"/>
      <c r="AV898" s="147"/>
      <c r="AW898" s="147"/>
      <c r="AX898" s="147"/>
      <c r="AY898" s="147"/>
      <c r="AZ898" s="147"/>
      <c r="BA898" s="147"/>
      <c r="BB898" s="291"/>
      <c r="BC898" s="223"/>
    </row>
    <row r="899" spans="1:55" ht="22.5" customHeight="1">
      <c r="A899" s="288" t="s">
        <v>573</v>
      </c>
      <c r="B899" s="287" t="s">
        <v>574</v>
      </c>
      <c r="C899" s="287" t="s">
        <v>298</v>
      </c>
      <c r="D899" s="150" t="s">
        <v>41</v>
      </c>
      <c r="E899" s="143">
        <f t="shared" si="1099"/>
        <v>1182.17515</v>
      </c>
      <c r="F899" s="143">
        <f t="shared" si="1028"/>
        <v>1182.17515</v>
      </c>
      <c r="G899" s="147"/>
      <c r="H899" s="143">
        <f>H900+H901+H902+H904+H905</f>
        <v>0</v>
      </c>
      <c r="I899" s="143">
        <f t="shared" ref="I899" si="1100">I900+I901+I902+I904+I905</f>
        <v>0</v>
      </c>
      <c r="J899" s="143"/>
      <c r="K899" s="143">
        <f t="shared" ref="K899:L899" si="1101">K900+K901+K902+K904+K905</f>
        <v>0</v>
      </c>
      <c r="L899" s="143">
        <f t="shared" si="1101"/>
        <v>0</v>
      </c>
      <c r="M899" s="143"/>
      <c r="N899" s="143">
        <f t="shared" ref="N899:O899" si="1102">N900+N901+N902+N904+N905</f>
        <v>0</v>
      </c>
      <c r="O899" s="143">
        <f t="shared" si="1102"/>
        <v>0</v>
      </c>
      <c r="P899" s="143"/>
      <c r="Q899" s="143">
        <f t="shared" ref="Q899:R899" si="1103">Q900+Q901+Q902+Q904+Q905</f>
        <v>0</v>
      </c>
      <c r="R899" s="143">
        <f t="shared" si="1103"/>
        <v>0</v>
      </c>
      <c r="S899" s="143"/>
      <c r="T899" s="143">
        <f t="shared" ref="T899:U899" si="1104">T900+T901+T902+T904+T905</f>
        <v>0</v>
      </c>
      <c r="U899" s="143">
        <f t="shared" si="1104"/>
        <v>0</v>
      </c>
      <c r="V899" s="143"/>
      <c r="W899" s="143">
        <f t="shared" ref="W899:X899" si="1105">W900+W901+W902+W904+W905</f>
        <v>0</v>
      </c>
      <c r="X899" s="143">
        <f t="shared" si="1105"/>
        <v>0</v>
      </c>
      <c r="Y899" s="143"/>
      <c r="Z899" s="143">
        <f t="shared" ref="Z899:AC899" si="1106">Z900+Z901+Z902+Z904+Z905</f>
        <v>0</v>
      </c>
      <c r="AA899" s="143">
        <f t="shared" si="1106"/>
        <v>0</v>
      </c>
      <c r="AB899" s="143">
        <f t="shared" si="1106"/>
        <v>0</v>
      </c>
      <c r="AC899" s="143">
        <f t="shared" si="1106"/>
        <v>0</v>
      </c>
      <c r="AD899" s="143"/>
      <c r="AE899" s="143">
        <f t="shared" ref="AE899:AH899" si="1107">AE900+AE901+AE902+AE904+AE905</f>
        <v>0</v>
      </c>
      <c r="AF899" s="143">
        <f t="shared" si="1107"/>
        <v>0</v>
      </c>
      <c r="AG899" s="143">
        <f t="shared" si="1107"/>
        <v>0</v>
      </c>
      <c r="AH899" s="143">
        <f t="shared" si="1107"/>
        <v>0</v>
      </c>
      <c r="AI899" s="143"/>
      <c r="AJ899" s="143">
        <f t="shared" ref="AJ899:AM899" si="1108">AJ900+AJ901+AJ902+AJ904+AJ905</f>
        <v>0</v>
      </c>
      <c r="AK899" s="143">
        <f t="shared" si="1108"/>
        <v>0</v>
      </c>
      <c r="AL899" s="143">
        <f t="shared" si="1108"/>
        <v>0</v>
      </c>
      <c r="AM899" s="143">
        <f t="shared" si="1108"/>
        <v>0</v>
      </c>
      <c r="AN899" s="143"/>
      <c r="AO899" s="143">
        <f t="shared" ref="AO899:AR899" si="1109">AO900+AO901+AO902+AO904+AO905</f>
        <v>0</v>
      </c>
      <c r="AP899" s="143">
        <f t="shared" si="1109"/>
        <v>0</v>
      </c>
      <c r="AQ899" s="143">
        <f t="shared" si="1109"/>
        <v>0</v>
      </c>
      <c r="AR899" s="143">
        <f t="shared" si="1109"/>
        <v>0</v>
      </c>
      <c r="AS899" s="143"/>
      <c r="AT899" s="143">
        <f t="shared" ref="AT899:AU899" si="1110">AT900+AT901+AT902+AT904+AT905</f>
        <v>1182.17515</v>
      </c>
      <c r="AU899" s="143">
        <f t="shared" si="1110"/>
        <v>1182.17515</v>
      </c>
      <c r="AV899" s="143">
        <f t="shared" ref="AV899:AW899" si="1111">AV900+AV901+AV902+AV904+AV905</f>
        <v>0</v>
      </c>
      <c r="AW899" s="143">
        <f t="shared" si="1111"/>
        <v>0</v>
      </c>
      <c r="AX899" s="143"/>
      <c r="AY899" s="143">
        <f t="shared" ref="AY899:AZ899" si="1112">AY900+AY901+AY902+AY904+AY905</f>
        <v>0</v>
      </c>
      <c r="AZ899" s="143">
        <f t="shared" si="1112"/>
        <v>0</v>
      </c>
      <c r="BA899" s="147"/>
      <c r="BB899" s="289" t="s">
        <v>426</v>
      </c>
      <c r="BC899" s="223"/>
    </row>
    <row r="900" spans="1:55" ht="32.25" customHeight="1">
      <c r="A900" s="288"/>
      <c r="B900" s="287"/>
      <c r="C900" s="287"/>
      <c r="D900" s="148" t="s">
        <v>37</v>
      </c>
      <c r="E900" s="143">
        <f t="shared" si="1099"/>
        <v>205.29028</v>
      </c>
      <c r="F900" s="143">
        <f t="shared" si="1028"/>
        <v>205.29028</v>
      </c>
      <c r="G900" s="147"/>
      <c r="H900" s="143"/>
      <c r="I900" s="143"/>
      <c r="J900" s="147"/>
      <c r="K900" s="143"/>
      <c r="L900" s="143"/>
      <c r="M900" s="147"/>
      <c r="N900" s="143"/>
      <c r="O900" s="143"/>
      <c r="P900" s="147"/>
      <c r="Q900" s="143"/>
      <c r="R900" s="143"/>
      <c r="S900" s="147"/>
      <c r="T900" s="143"/>
      <c r="U900" s="143"/>
      <c r="V900" s="147"/>
      <c r="W900" s="143"/>
      <c r="X900" s="143"/>
      <c r="Y900" s="147"/>
      <c r="Z900" s="143"/>
      <c r="AA900" s="143"/>
      <c r="AB900" s="147"/>
      <c r="AC900" s="147"/>
      <c r="AD900" s="147"/>
      <c r="AE900" s="143"/>
      <c r="AF900" s="143"/>
      <c r="AG900" s="147"/>
      <c r="AH900" s="147"/>
      <c r="AI900" s="147"/>
      <c r="AJ900" s="143"/>
      <c r="AK900" s="143"/>
      <c r="AL900" s="147"/>
      <c r="AM900" s="147"/>
      <c r="AN900" s="147"/>
      <c r="AO900" s="229"/>
      <c r="AP900" s="143"/>
      <c r="AQ900" s="147"/>
      <c r="AR900" s="147"/>
      <c r="AS900" s="147"/>
      <c r="AT900" s="143">
        <v>205.29028</v>
      </c>
      <c r="AU900" s="143">
        <v>205.29028</v>
      </c>
      <c r="AV900" s="147"/>
      <c r="AW900" s="147"/>
      <c r="AX900" s="147"/>
      <c r="AY900" s="143"/>
      <c r="AZ900" s="147"/>
      <c r="BA900" s="147"/>
      <c r="BB900" s="290"/>
      <c r="BC900" s="223"/>
    </row>
    <row r="901" spans="1:55" ht="50.25" customHeight="1">
      <c r="A901" s="288"/>
      <c r="B901" s="287"/>
      <c r="C901" s="287"/>
      <c r="D901" s="172" t="s">
        <v>2</v>
      </c>
      <c r="E901" s="244">
        <f t="shared" si="1099"/>
        <v>875.18487000000005</v>
      </c>
      <c r="F901" s="222">
        <f t="shared" si="1028"/>
        <v>875.18487000000005</v>
      </c>
      <c r="G901" s="147"/>
      <c r="H901" s="143"/>
      <c r="I901" s="143"/>
      <c r="J901" s="147"/>
      <c r="K901" s="143"/>
      <c r="L901" s="143"/>
      <c r="M901" s="147"/>
      <c r="N901" s="143"/>
      <c r="O901" s="143"/>
      <c r="P901" s="147"/>
      <c r="Q901" s="143"/>
      <c r="R901" s="143"/>
      <c r="S901" s="147"/>
      <c r="T901" s="143"/>
      <c r="U901" s="143"/>
      <c r="V901" s="147"/>
      <c r="W901" s="143"/>
      <c r="X901" s="143"/>
      <c r="Y901" s="147"/>
      <c r="Z901" s="143"/>
      <c r="AA901" s="143"/>
      <c r="AB901" s="147"/>
      <c r="AC901" s="147"/>
      <c r="AD901" s="147"/>
      <c r="AE901" s="143"/>
      <c r="AF901" s="143"/>
      <c r="AG901" s="147"/>
      <c r="AH901" s="147"/>
      <c r="AI901" s="147"/>
      <c r="AJ901" s="143"/>
      <c r="AK901" s="143"/>
      <c r="AL901" s="147"/>
      <c r="AM901" s="147"/>
      <c r="AN901" s="147"/>
      <c r="AO901" s="229"/>
      <c r="AP901" s="143"/>
      <c r="AQ901" s="147"/>
      <c r="AR901" s="147"/>
      <c r="AS901" s="147"/>
      <c r="AT901" s="143">
        <v>875.18487000000005</v>
      </c>
      <c r="AU901" s="143">
        <v>875.18487000000005</v>
      </c>
      <c r="AV901" s="147"/>
      <c r="AW901" s="147"/>
      <c r="AX901" s="147"/>
      <c r="AY901" s="229"/>
      <c r="AZ901" s="147"/>
      <c r="BA901" s="147"/>
      <c r="BB901" s="290"/>
      <c r="BC901" s="223"/>
    </row>
    <row r="902" spans="1:55" ht="22.5" customHeight="1">
      <c r="A902" s="288"/>
      <c r="B902" s="287"/>
      <c r="C902" s="287"/>
      <c r="D902" s="224" t="s">
        <v>268</v>
      </c>
      <c r="E902" s="143">
        <f>H902+K902+N902+Q902+T902+W902+Z902+AE902+AJ902+AO902+AT902+AY902</f>
        <v>0</v>
      </c>
      <c r="F902" s="143">
        <f t="shared" si="1028"/>
        <v>0</v>
      </c>
      <c r="G902" s="147"/>
      <c r="H902" s="143"/>
      <c r="I902" s="143"/>
      <c r="J902" s="147"/>
      <c r="K902" s="143"/>
      <c r="L902" s="143"/>
      <c r="M902" s="147"/>
      <c r="N902" s="143"/>
      <c r="O902" s="143"/>
      <c r="P902" s="147"/>
      <c r="Q902" s="143"/>
      <c r="R902" s="143"/>
      <c r="S902" s="147"/>
      <c r="T902" s="143"/>
      <c r="U902" s="143"/>
      <c r="V902" s="147"/>
      <c r="W902" s="143"/>
      <c r="X902" s="143"/>
      <c r="Y902" s="147"/>
      <c r="Z902" s="143"/>
      <c r="AA902" s="143"/>
      <c r="AB902" s="147"/>
      <c r="AC902" s="147"/>
      <c r="AD902" s="147"/>
      <c r="AE902" s="143"/>
      <c r="AF902" s="143"/>
      <c r="AG902" s="147"/>
      <c r="AH902" s="147"/>
      <c r="AI902" s="147"/>
      <c r="AJ902" s="143"/>
      <c r="AK902" s="143"/>
      <c r="AL902" s="147"/>
      <c r="AM902" s="147"/>
      <c r="AN902" s="147"/>
      <c r="AO902" s="229"/>
      <c r="AP902" s="143"/>
      <c r="AQ902" s="147"/>
      <c r="AR902" s="147"/>
      <c r="AS902" s="147"/>
      <c r="AT902" s="143"/>
      <c r="AU902" s="143"/>
      <c r="AV902" s="147"/>
      <c r="AW902" s="147"/>
      <c r="AX902" s="147"/>
      <c r="AY902" s="143"/>
      <c r="AZ902" s="143"/>
      <c r="BA902" s="147"/>
      <c r="BB902" s="290"/>
      <c r="BC902" s="223"/>
    </row>
    <row r="903" spans="1:55" ht="82.5" customHeight="1">
      <c r="A903" s="288"/>
      <c r="B903" s="287"/>
      <c r="C903" s="287"/>
      <c r="D903" s="224" t="s">
        <v>274</v>
      </c>
      <c r="E903" s="143">
        <f t="shared" ref="E903:E908" si="1113">H903+K903+N903+Q903+T903+W903+Z903+AE903+AJ903+AO903+AT903+AY903</f>
        <v>0</v>
      </c>
      <c r="F903" s="143">
        <f t="shared" si="1028"/>
        <v>0</v>
      </c>
      <c r="G903" s="147"/>
      <c r="H903" s="143"/>
      <c r="I903" s="143"/>
      <c r="J903" s="147"/>
      <c r="K903" s="143"/>
      <c r="L903" s="143"/>
      <c r="M903" s="147"/>
      <c r="N903" s="143"/>
      <c r="O903" s="143"/>
      <c r="P903" s="147"/>
      <c r="Q903" s="143"/>
      <c r="R903" s="143"/>
      <c r="S903" s="147"/>
      <c r="T903" s="143"/>
      <c r="U903" s="143"/>
      <c r="V903" s="147"/>
      <c r="W903" s="143"/>
      <c r="X903" s="143"/>
      <c r="Y903" s="147"/>
      <c r="Z903" s="143"/>
      <c r="AA903" s="143"/>
      <c r="AB903" s="147"/>
      <c r="AC903" s="147"/>
      <c r="AD903" s="147"/>
      <c r="AE903" s="143"/>
      <c r="AF903" s="143"/>
      <c r="AG903" s="147"/>
      <c r="AH903" s="147"/>
      <c r="AI903" s="147"/>
      <c r="AJ903" s="143"/>
      <c r="AK903" s="143"/>
      <c r="AL903" s="147"/>
      <c r="AM903" s="147"/>
      <c r="AN903" s="147"/>
      <c r="AO903" s="143"/>
      <c r="AP903" s="143"/>
      <c r="AQ903" s="147"/>
      <c r="AR903" s="147"/>
      <c r="AS903" s="147"/>
      <c r="AT903" s="143"/>
      <c r="AU903" s="143"/>
      <c r="AV903" s="147"/>
      <c r="AW903" s="147"/>
      <c r="AX903" s="147"/>
      <c r="AY903" s="147"/>
      <c r="AZ903" s="147"/>
      <c r="BA903" s="147"/>
      <c r="BB903" s="290"/>
      <c r="BC903" s="223"/>
    </row>
    <row r="904" spans="1:55" ht="22.5" customHeight="1">
      <c r="A904" s="288"/>
      <c r="B904" s="287"/>
      <c r="C904" s="287"/>
      <c r="D904" s="224" t="s">
        <v>269</v>
      </c>
      <c r="E904" s="143">
        <f t="shared" si="1113"/>
        <v>101.7</v>
      </c>
      <c r="F904" s="143">
        <f t="shared" si="1028"/>
        <v>101.7</v>
      </c>
      <c r="G904" s="147"/>
      <c r="H904" s="143"/>
      <c r="I904" s="143"/>
      <c r="J904" s="147"/>
      <c r="K904" s="143"/>
      <c r="L904" s="143"/>
      <c r="M904" s="147"/>
      <c r="N904" s="143"/>
      <c r="O904" s="143"/>
      <c r="P904" s="147"/>
      <c r="Q904" s="143"/>
      <c r="R904" s="143"/>
      <c r="S904" s="147"/>
      <c r="T904" s="143"/>
      <c r="U904" s="143"/>
      <c r="V904" s="147"/>
      <c r="W904" s="143"/>
      <c r="X904" s="143"/>
      <c r="Y904" s="147"/>
      <c r="Z904" s="143"/>
      <c r="AA904" s="143"/>
      <c r="AB904" s="147"/>
      <c r="AC904" s="147"/>
      <c r="AD904" s="147"/>
      <c r="AE904" s="143"/>
      <c r="AF904" s="143"/>
      <c r="AG904" s="147"/>
      <c r="AH904" s="147"/>
      <c r="AI904" s="147"/>
      <c r="AJ904" s="143"/>
      <c r="AK904" s="143"/>
      <c r="AL904" s="147"/>
      <c r="AM904" s="147"/>
      <c r="AN904" s="147"/>
      <c r="AO904" s="143"/>
      <c r="AP904" s="143"/>
      <c r="AQ904" s="147"/>
      <c r="AR904" s="147"/>
      <c r="AS904" s="147"/>
      <c r="AT904" s="143">
        <v>101.7</v>
      </c>
      <c r="AU904" s="143">
        <v>101.7</v>
      </c>
      <c r="AV904" s="147"/>
      <c r="AW904" s="147"/>
      <c r="AX904" s="147"/>
      <c r="AY904" s="147"/>
      <c r="AZ904" s="147"/>
      <c r="BA904" s="147"/>
      <c r="BB904" s="290"/>
      <c r="BC904" s="223"/>
    </row>
    <row r="905" spans="1:55" ht="31.2">
      <c r="A905" s="288"/>
      <c r="B905" s="287"/>
      <c r="C905" s="287"/>
      <c r="D905" s="228" t="s">
        <v>43</v>
      </c>
      <c r="E905" s="143">
        <f t="shared" si="1113"/>
        <v>0</v>
      </c>
      <c r="F905" s="143">
        <f t="shared" si="1028"/>
        <v>0</v>
      </c>
      <c r="G905" s="147"/>
      <c r="H905" s="143"/>
      <c r="I905" s="143"/>
      <c r="J905" s="147"/>
      <c r="K905" s="143"/>
      <c r="L905" s="143"/>
      <c r="M905" s="147"/>
      <c r="N905" s="143"/>
      <c r="O905" s="143"/>
      <c r="P905" s="147"/>
      <c r="Q905" s="143"/>
      <c r="R905" s="143"/>
      <c r="S905" s="147"/>
      <c r="T905" s="143"/>
      <c r="U905" s="143"/>
      <c r="V905" s="147"/>
      <c r="W905" s="143"/>
      <c r="X905" s="143"/>
      <c r="Y905" s="147"/>
      <c r="Z905" s="143"/>
      <c r="AA905" s="143"/>
      <c r="AB905" s="147"/>
      <c r="AC905" s="147"/>
      <c r="AD905" s="147"/>
      <c r="AE905" s="143"/>
      <c r="AF905" s="143"/>
      <c r="AG905" s="147"/>
      <c r="AH905" s="147"/>
      <c r="AI905" s="147"/>
      <c r="AJ905" s="143"/>
      <c r="AK905" s="143"/>
      <c r="AL905" s="147"/>
      <c r="AM905" s="147"/>
      <c r="AN905" s="147"/>
      <c r="AO905" s="143"/>
      <c r="AP905" s="143"/>
      <c r="AQ905" s="147"/>
      <c r="AR905" s="147"/>
      <c r="AS905" s="147"/>
      <c r="AT905" s="143"/>
      <c r="AU905" s="143"/>
      <c r="AV905" s="147"/>
      <c r="AW905" s="147"/>
      <c r="AX905" s="147"/>
      <c r="AY905" s="147"/>
      <c r="AZ905" s="147"/>
      <c r="BA905" s="147"/>
      <c r="BB905" s="291"/>
      <c r="BC905" s="223"/>
    </row>
    <row r="906" spans="1:55" ht="22.5" customHeight="1">
      <c r="A906" s="378" t="s">
        <v>560</v>
      </c>
      <c r="B906" s="379"/>
      <c r="C906" s="380"/>
      <c r="D906" s="150" t="s">
        <v>41</v>
      </c>
      <c r="E906" s="143">
        <f t="shared" si="1113"/>
        <v>10015.93957</v>
      </c>
      <c r="F906" s="143">
        <f t="shared" si="1028"/>
        <v>10015.93957</v>
      </c>
      <c r="G906" s="147"/>
      <c r="H906" s="143">
        <f>H907+H908+H909+H911+H912</f>
        <v>0</v>
      </c>
      <c r="I906" s="143">
        <f t="shared" ref="I906" si="1114">I907+I908+I909+I911+I912</f>
        <v>0</v>
      </c>
      <c r="J906" s="143"/>
      <c r="K906" s="143">
        <f t="shared" ref="K906:L906" si="1115">K907+K908+K909+K911+K912</f>
        <v>0</v>
      </c>
      <c r="L906" s="143">
        <f t="shared" si="1115"/>
        <v>0</v>
      </c>
      <c r="M906" s="143"/>
      <c r="N906" s="143">
        <f t="shared" ref="N906:O906" si="1116">N907+N908+N909+N911+N912</f>
        <v>0</v>
      </c>
      <c r="O906" s="143">
        <f t="shared" si="1116"/>
        <v>0</v>
      </c>
      <c r="P906" s="143"/>
      <c r="Q906" s="143">
        <f t="shared" ref="Q906:R906" si="1117">Q907+Q908+Q909+Q911+Q912</f>
        <v>0</v>
      </c>
      <c r="R906" s="143">
        <f t="shared" si="1117"/>
        <v>0</v>
      </c>
      <c r="S906" s="143"/>
      <c r="T906" s="143">
        <f t="shared" ref="T906:U906" si="1118">T907+T908+T909+T911+T912</f>
        <v>0</v>
      </c>
      <c r="U906" s="143">
        <f t="shared" si="1118"/>
        <v>0</v>
      </c>
      <c r="V906" s="143"/>
      <c r="W906" s="143">
        <f t="shared" ref="W906:X906" si="1119">W907+W908+W909+W911+W912</f>
        <v>0</v>
      </c>
      <c r="X906" s="143">
        <f t="shared" si="1119"/>
        <v>0</v>
      </c>
      <c r="Y906" s="143"/>
      <c r="Z906" s="143">
        <f t="shared" ref="Z906:AC906" si="1120">Z907+Z908+Z909+Z911+Z912</f>
        <v>0</v>
      </c>
      <c r="AA906" s="143">
        <f t="shared" si="1120"/>
        <v>0</v>
      </c>
      <c r="AB906" s="143">
        <f t="shared" si="1120"/>
        <v>0</v>
      </c>
      <c r="AC906" s="143">
        <f t="shared" si="1120"/>
        <v>0</v>
      </c>
      <c r="AD906" s="143"/>
      <c r="AE906" s="143">
        <f t="shared" ref="AE906:AH906" si="1121">AE907+AE908+AE909+AE911+AE912</f>
        <v>0</v>
      </c>
      <c r="AF906" s="143">
        <f t="shared" si="1121"/>
        <v>0</v>
      </c>
      <c r="AG906" s="143">
        <f t="shared" si="1121"/>
        <v>0</v>
      </c>
      <c r="AH906" s="143">
        <f t="shared" si="1121"/>
        <v>0</v>
      </c>
      <c r="AI906" s="143"/>
      <c r="AJ906" s="143">
        <f t="shared" ref="AJ906:AM906" si="1122">AJ907+AJ908+AJ909+AJ911+AJ912</f>
        <v>0</v>
      </c>
      <c r="AK906" s="143">
        <f t="shared" si="1122"/>
        <v>0</v>
      </c>
      <c r="AL906" s="143">
        <f t="shared" si="1122"/>
        <v>0</v>
      </c>
      <c r="AM906" s="143">
        <f t="shared" si="1122"/>
        <v>0</v>
      </c>
      <c r="AN906" s="143"/>
      <c r="AO906" s="143">
        <f t="shared" ref="AO906:AR906" si="1123">AO907+AO908+AO909+AO911+AO912</f>
        <v>0</v>
      </c>
      <c r="AP906" s="143">
        <f t="shared" si="1123"/>
        <v>0</v>
      </c>
      <c r="AQ906" s="143">
        <f t="shared" si="1123"/>
        <v>0</v>
      </c>
      <c r="AR906" s="143">
        <f t="shared" si="1123"/>
        <v>0</v>
      </c>
      <c r="AS906" s="143"/>
      <c r="AT906" s="143">
        <f>AT907+AT908+AT909+AT911+AT912</f>
        <v>10015.93957</v>
      </c>
      <c r="AU906" s="143">
        <f t="shared" ref="AU906:AW906" si="1124">AU907+AU908+AU909+AU911+AU912</f>
        <v>10015.93957</v>
      </c>
      <c r="AV906" s="143">
        <f t="shared" si="1124"/>
        <v>0</v>
      </c>
      <c r="AW906" s="143">
        <f t="shared" si="1124"/>
        <v>0</v>
      </c>
      <c r="AX906" s="143"/>
      <c r="AY906" s="143">
        <f t="shared" ref="AY906:AZ906" si="1125">AY907+AY908+AY909+AY911+AY912</f>
        <v>0</v>
      </c>
      <c r="AZ906" s="143">
        <f t="shared" si="1125"/>
        <v>0</v>
      </c>
      <c r="BA906" s="147"/>
      <c r="BB906" s="147"/>
      <c r="BC906" s="223"/>
    </row>
    <row r="907" spans="1:55" ht="32.25" customHeight="1">
      <c r="A907" s="381"/>
      <c r="B907" s="382"/>
      <c r="C907" s="383"/>
      <c r="D907" s="148" t="s">
        <v>37</v>
      </c>
      <c r="E907" s="143">
        <f t="shared" si="1113"/>
        <v>1717.06412</v>
      </c>
      <c r="F907" s="143">
        <f t="shared" si="1028"/>
        <v>1717.06412</v>
      </c>
      <c r="G907" s="147"/>
      <c r="H907" s="143">
        <f>H865</f>
        <v>0</v>
      </c>
      <c r="I907" s="143">
        <f t="shared" ref="I907:AS907" si="1126">I865</f>
        <v>0</v>
      </c>
      <c r="J907" s="143">
        <f t="shared" si="1126"/>
        <v>0</v>
      </c>
      <c r="K907" s="143">
        <f t="shared" si="1126"/>
        <v>0</v>
      </c>
      <c r="L907" s="143">
        <f t="shared" si="1126"/>
        <v>0</v>
      </c>
      <c r="M907" s="143">
        <f t="shared" si="1126"/>
        <v>0</v>
      </c>
      <c r="N907" s="143">
        <f t="shared" si="1126"/>
        <v>0</v>
      </c>
      <c r="O907" s="143">
        <f t="shared" si="1126"/>
        <v>0</v>
      </c>
      <c r="P907" s="143">
        <f t="shared" si="1126"/>
        <v>0</v>
      </c>
      <c r="Q907" s="143">
        <f t="shared" si="1126"/>
        <v>0</v>
      </c>
      <c r="R907" s="143">
        <f t="shared" si="1126"/>
        <v>0</v>
      </c>
      <c r="S907" s="143">
        <f t="shared" si="1126"/>
        <v>0</v>
      </c>
      <c r="T907" s="143">
        <f t="shared" si="1126"/>
        <v>0</v>
      </c>
      <c r="U907" s="143">
        <f t="shared" si="1126"/>
        <v>0</v>
      </c>
      <c r="V907" s="143">
        <f t="shared" si="1126"/>
        <v>0</v>
      </c>
      <c r="W907" s="143">
        <f t="shared" si="1126"/>
        <v>0</v>
      </c>
      <c r="X907" s="143">
        <f t="shared" si="1126"/>
        <v>0</v>
      </c>
      <c r="Y907" s="143">
        <f t="shared" si="1126"/>
        <v>0</v>
      </c>
      <c r="Z907" s="143">
        <f t="shared" si="1126"/>
        <v>0</v>
      </c>
      <c r="AA907" s="143">
        <f t="shared" si="1126"/>
        <v>0</v>
      </c>
      <c r="AB907" s="143">
        <f t="shared" si="1126"/>
        <v>0</v>
      </c>
      <c r="AC907" s="143">
        <f t="shared" si="1126"/>
        <v>0</v>
      </c>
      <c r="AD907" s="143">
        <f t="shared" si="1126"/>
        <v>0</v>
      </c>
      <c r="AE907" s="143">
        <f t="shared" si="1126"/>
        <v>0</v>
      </c>
      <c r="AF907" s="143">
        <f t="shared" si="1126"/>
        <v>0</v>
      </c>
      <c r="AG907" s="143">
        <f t="shared" si="1126"/>
        <v>0</v>
      </c>
      <c r="AH907" s="143">
        <f t="shared" si="1126"/>
        <v>0</v>
      </c>
      <c r="AI907" s="143">
        <f t="shared" si="1126"/>
        <v>0</v>
      </c>
      <c r="AJ907" s="143">
        <f t="shared" si="1126"/>
        <v>0</v>
      </c>
      <c r="AK907" s="143">
        <f t="shared" si="1126"/>
        <v>0</v>
      </c>
      <c r="AL907" s="143">
        <f t="shared" si="1126"/>
        <v>0</v>
      </c>
      <c r="AM907" s="143">
        <f t="shared" si="1126"/>
        <v>0</v>
      </c>
      <c r="AN907" s="143">
        <f t="shared" si="1126"/>
        <v>0</v>
      </c>
      <c r="AO907" s="143">
        <f t="shared" si="1126"/>
        <v>0</v>
      </c>
      <c r="AP907" s="143">
        <f t="shared" si="1126"/>
        <v>0</v>
      </c>
      <c r="AQ907" s="143">
        <f t="shared" si="1126"/>
        <v>0</v>
      </c>
      <c r="AR907" s="143">
        <f t="shared" si="1126"/>
        <v>0</v>
      </c>
      <c r="AS907" s="143">
        <f t="shared" si="1126"/>
        <v>0</v>
      </c>
      <c r="AT907" s="143">
        <f>AT865</f>
        <v>1717.06412</v>
      </c>
      <c r="AU907" s="143">
        <f>AU865</f>
        <v>1717.06412</v>
      </c>
      <c r="AV907" s="143">
        <f t="shared" ref="AV907:BA907" si="1127">AV865</f>
        <v>0</v>
      </c>
      <c r="AW907" s="143">
        <f t="shared" si="1127"/>
        <v>0</v>
      </c>
      <c r="AX907" s="143">
        <f t="shared" si="1127"/>
        <v>0</v>
      </c>
      <c r="AY907" s="143">
        <f t="shared" si="1127"/>
        <v>0</v>
      </c>
      <c r="AZ907" s="143">
        <f t="shared" si="1127"/>
        <v>0</v>
      </c>
      <c r="BA907" s="143">
        <f t="shared" si="1127"/>
        <v>0</v>
      </c>
      <c r="BB907" s="143"/>
      <c r="BC907" s="223"/>
    </row>
    <row r="908" spans="1:55" ht="50.25" customHeight="1">
      <c r="A908" s="381"/>
      <c r="B908" s="382"/>
      <c r="C908" s="383"/>
      <c r="D908" s="172" t="s">
        <v>2</v>
      </c>
      <c r="E908" s="143">
        <f t="shared" si="1113"/>
        <v>7320.1154500000002</v>
      </c>
      <c r="F908" s="143">
        <f t="shared" si="1028"/>
        <v>7320.1154500000002</v>
      </c>
      <c r="G908" s="147"/>
      <c r="H908" s="143">
        <f t="shared" ref="H908:BA908" si="1128">H866</f>
        <v>0</v>
      </c>
      <c r="I908" s="143">
        <f t="shared" si="1128"/>
        <v>0</v>
      </c>
      <c r="J908" s="143">
        <f t="shared" si="1128"/>
        <v>0</v>
      </c>
      <c r="K908" s="143">
        <f t="shared" si="1128"/>
        <v>0</v>
      </c>
      <c r="L908" s="143">
        <f t="shared" si="1128"/>
        <v>0</v>
      </c>
      <c r="M908" s="143">
        <f t="shared" si="1128"/>
        <v>0</v>
      </c>
      <c r="N908" s="143">
        <f t="shared" si="1128"/>
        <v>0</v>
      </c>
      <c r="O908" s="143">
        <f t="shared" si="1128"/>
        <v>0</v>
      </c>
      <c r="P908" s="143">
        <f t="shared" si="1128"/>
        <v>0</v>
      </c>
      <c r="Q908" s="143">
        <f t="shared" si="1128"/>
        <v>0</v>
      </c>
      <c r="R908" s="143">
        <f t="shared" si="1128"/>
        <v>0</v>
      </c>
      <c r="S908" s="143">
        <f t="shared" si="1128"/>
        <v>0</v>
      </c>
      <c r="T908" s="143">
        <f t="shared" si="1128"/>
        <v>0</v>
      </c>
      <c r="U908" s="143">
        <f t="shared" si="1128"/>
        <v>0</v>
      </c>
      <c r="V908" s="143">
        <f t="shared" si="1128"/>
        <v>0</v>
      </c>
      <c r="W908" s="143">
        <f t="shared" si="1128"/>
        <v>0</v>
      </c>
      <c r="X908" s="143">
        <f t="shared" si="1128"/>
        <v>0</v>
      </c>
      <c r="Y908" s="143">
        <f t="shared" si="1128"/>
        <v>0</v>
      </c>
      <c r="Z908" s="143">
        <f t="shared" si="1128"/>
        <v>0</v>
      </c>
      <c r="AA908" s="143">
        <f t="shared" si="1128"/>
        <v>0</v>
      </c>
      <c r="AB908" s="143">
        <f t="shared" si="1128"/>
        <v>0</v>
      </c>
      <c r="AC908" s="143">
        <f t="shared" si="1128"/>
        <v>0</v>
      </c>
      <c r="AD908" s="143">
        <f t="shared" si="1128"/>
        <v>0</v>
      </c>
      <c r="AE908" s="143">
        <f t="shared" si="1128"/>
        <v>0</v>
      </c>
      <c r="AF908" s="143">
        <f t="shared" si="1128"/>
        <v>0</v>
      </c>
      <c r="AG908" s="143">
        <f t="shared" si="1128"/>
        <v>0</v>
      </c>
      <c r="AH908" s="143">
        <f t="shared" si="1128"/>
        <v>0</v>
      </c>
      <c r="AI908" s="143">
        <f t="shared" si="1128"/>
        <v>0</v>
      </c>
      <c r="AJ908" s="143">
        <f t="shared" si="1128"/>
        <v>0</v>
      </c>
      <c r="AK908" s="143">
        <f t="shared" si="1128"/>
        <v>0</v>
      </c>
      <c r="AL908" s="143">
        <f t="shared" si="1128"/>
        <v>0</v>
      </c>
      <c r="AM908" s="143">
        <f t="shared" si="1128"/>
        <v>0</v>
      </c>
      <c r="AN908" s="143">
        <f t="shared" si="1128"/>
        <v>0</v>
      </c>
      <c r="AO908" s="143">
        <f t="shared" si="1128"/>
        <v>0</v>
      </c>
      <c r="AP908" s="143">
        <f t="shared" si="1128"/>
        <v>0</v>
      </c>
      <c r="AQ908" s="143">
        <f t="shared" si="1128"/>
        <v>0</v>
      </c>
      <c r="AR908" s="143">
        <f t="shared" si="1128"/>
        <v>0</v>
      </c>
      <c r="AS908" s="143">
        <f t="shared" si="1128"/>
        <v>0</v>
      </c>
      <c r="AT908" s="143">
        <f t="shared" si="1128"/>
        <v>7320.1154500000002</v>
      </c>
      <c r="AU908" s="143">
        <f t="shared" si="1128"/>
        <v>7320.1154500000002</v>
      </c>
      <c r="AV908" s="143">
        <f t="shared" si="1128"/>
        <v>0</v>
      </c>
      <c r="AW908" s="143">
        <f t="shared" si="1128"/>
        <v>0</v>
      </c>
      <c r="AX908" s="143">
        <f t="shared" si="1128"/>
        <v>0</v>
      </c>
      <c r="AY908" s="143">
        <f t="shared" si="1128"/>
        <v>0</v>
      </c>
      <c r="AZ908" s="143">
        <f t="shared" si="1128"/>
        <v>0</v>
      </c>
      <c r="BA908" s="143">
        <f t="shared" si="1128"/>
        <v>0</v>
      </c>
      <c r="BB908" s="143"/>
      <c r="BC908" s="223"/>
    </row>
    <row r="909" spans="1:55" ht="22.5" customHeight="1">
      <c r="A909" s="381"/>
      <c r="B909" s="382"/>
      <c r="C909" s="383"/>
      <c r="D909" s="224" t="s">
        <v>268</v>
      </c>
      <c r="E909" s="143">
        <f>H909+K909+N909+Q909+T909+W909+Z909+AE909+AJ909+AO909+AT909+AY909</f>
        <v>0</v>
      </c>
      <c r="F909" s="143">
        <f t="shared" si="1028"/>
        <v>0</v>
      </c>
      <c r="G909" s="147"/>
      <c r="H909" s="143">
        <f t="shared" ref="H909:BA909" si="1129">H867</f>
        <v>0</v>
      </c>
      <c r="I909" s="143">
        <f t="shared" si="1129"/>
        <v>0</v>
      </c>
      <c r="J909" s="143">
        <f t="shared" si="1129"/>
        <v>0</v>
      </c>
      <c r="K909" s="143">
        <f t="shared" si="1129"/>
        <v>0</v>
      </c>
      <c r="L909" s="143">
        <f t="shared" si="1129"/>
        <v>0</v>
      </c>
      <c r="M909" s="143">
        <f t="shared" si="1129"/>
        <v>0</v>
      </c>
      <c r="N909" s="143">
        <f t="shared" si="1129"/>
        <v>0</v>
      </c>
      <c r="O909" s="143">
        <f t="shared" si="1129"/>
        <v>0</v>
      </c>
      <c r="P909" s="143">
        <f t="shared" si="1129"/>
        <v>0</v>
      </c>
      <c r="Q909" s="143">
        <f t="shared" si="1129"/>
        <v>0</v>
      </c>
      <c r="R909" s="143">
        <f t="shared" si="1129"/>
        <v>0</v>
      </c>
      <c r="S909" s="143">
        <f t="shared" si="1129"/>
        <v>0</v>
      </c>
      <c r="T909" s="143">
        <f t="shared" si="1129"/>
        <v>0</v>
      </c>
      <c r="U909" s="143">
        <f t="shared" si="1129"/>
        <v>0</v>
      </c>
      <c r="V909" s="143">
        <f t="shared" si="1129"/>
        <v>0</v>
      </c>
      <c r="W909" s="143">
        <f t="shared" si="1129"/>
        <v>0</v>
      </c>
      <c r="X909" s="143">
        <f t="shared" si="1129"/>
        <v>0</v>
      </c>
      <c r="Y909" s="143">
        <f t="shared" si="1129"/>
        <v>0</v>
      </c>
      <c r="Z909" s="143">
        <f t="shared" si="1129"/>
        <v>0</v>
      </c>
      <c r="AA909" s="143">
        <f t="shared" si="1129"/>
        <v>0</v>
      </c>
      <c r="AB909" s="143">
        <f t="shared" si="1129"/>
        <v>0</v>
      </c>
      <c r="AC909" s="143">
        <f t="shared" si="1129"/>
        <v>0</v>
      </c>
      <c r="AD909" s="143">
        <f t="shared" si="1129"/>
        <v>0</v>
      </c>
      <c r="AE909" s="143">
        <f t="shared" si="1129"/>
        <v>0</v>
      </c>
      <c r="AF909" s="143">
        <f t="shared" si="1129"/>
        <v>0</v>
      </c>
      <c r="AG909" s="143">
        <f t="shared" si="1129"/>
        <v>0</v>
      </c>
      <c r="AH909" s="143">
        <f t="shared" si="1129"/>
        <v>0</v>
      </c>
      <c r="AI909" s="143">
        <f t="shared" si="1129"/>
        <v>0</v>
      </c>
      <c r="AJ909" s="143">
        <f t="shared" si="1129"/>
        <v>0</v>
      </c>
      <c r="AK909" s="143">
        <f t="shared" si="1129"/>
        <v>0</v>
      </c>
      <c r="AL909" s="143">
        <f t="shared" si="1129"/>
        <v>0</v>
      </c>
      <c r="AM909" s="143">
        <f t="shared" si="1129"/>
        <v>0</v>
      </c>
      <c r="AN909" s="143">
        <f t="shared" si="1129"/>
        <v>0</v>
      </c>
      <c r="AO909" s="143">
        <f t="shared" si="1129"/>
        <v>0</v>
      </c>
      <c r="AP909" s="143">
        <f t="shared" si="1129"/>
        <v>0</v>
      </c>
      <c r="AQ909" s="143">
        <f t="shared" si="1129"/>
        <v>0</v>
      </c>
      <c r="AR909" s="143">
        <f t="shared" si="1129"/>
        <v>0</v>
      </c>
      <c r="AS909" s="143">
        <f t="shared" si="1129"/>
        <v>0</v>
      </c>
      <c r="AT909" s="143">
        <f t="shared" si="1129"/>
        <v>0</v>
      </c>
      <c r="AU909" s="143">
        <f t="shared" si="1129"/>
        <v>0</v>
      </c>
      <c r="AV909" s="143">
        <f t="shared" si="1129"/>
        <v>0</v>
      </c>
      <c r="AW909" s="143">
        <f t="shared" si="1129"/>
        <v>0</v>
      </c>
      <c r="AX909" s="143">
        <f t="shared" si="1129"/>
        <v>0</v>
      </c>
      <c r="AY909" s="143">
        <f t="shared" si="1129"/>
        <v>0</v>
      </c>
      <c r="AZ909" s="143">
        <f t="shared" si="1129"/>
        <v>0</v>
      </c>
      <c r="BA909" s="143">
        <f t="shared" si="1129"/>
        <v>0</v>
      </c>
      <c r="BB909" s="143"/>
      <c r="BC909" s="223"/>
    </row>
    <row r="910" spans="1:55" ht="82.5" customHeight="1">
      <c r="A910" s="381"/>
      <c r="B910" s="382"/>
      <c r="C910" s="383"/>
      <c r="D910" s="224" t="s">
        <v>274</v>
      </c>
      <c r="E910" s="143">
        <f t="shared" ref="E910:E915" si="1130">H910+K910+N910+Q910+T910+W910+Z910+AE910+AJ910+AO910+AT910+AY910</f>
        <v>0</v>
      </c>
      <c r="F910" s="143">
        <f t="shared" si="1028"/>
        <v>0</v>
      </c>
      <c r="G910" s="147"/>
      <c r="H910" s="143">
        <f t="shared" ref="H910:AT910" si="1131">H868</f>
        <v>0</v>
      </c>
      <c r="I910" s="143">
        <f t="shared" si="1131"/>
        <v>0</v>
      </c>
      <c r="J910" s="143">
        <f t="shared" si="1131"/>
        <v>0</v>
      </c>
      <c r="K910" s="143">
        <f t="shared" si="1131"/>
        <v>0</v>
      </c>
      <c r="L910" s="143">
        <f t="shared" si="1131"/>
        <v>0</v>
      </c>
      <c r="M910" s="143">
        <f t="shared" si="1131"/>
        <v>0</v>
      </c>
      <c r="N910" s="143">
        <f t="shared" si="1131"/>
        <v>0</v>
      </c>
      <c r="O910" s="143">
        <f t="shared" si="1131"/>
        <v>0</v>
      </c>
      <c r="P910" s="143">
        <f t="shared" si="1131"/>
        <v>0</v>
      </c>
      <c r="Q910" s="143">
        <f t="shared" si="1131"/>
        <v>0</v>
      </c>
      <c r="R910" s="143">
        <f t="shared" si="1131"/>
        <v>0</v>
      </c>
      <c r="S910" s="143">
        <f t="shared" si="1131"/>
        <v>0</v>
      </c>
      <c r="T910" s="143">
        <f t="shared" si="1131"/>
        <v>0</v>
      </c>
      <c r="U910" s="143">
        <f t="shared" si="1131"/>
        <v>0</v>
      </c>
      <c r="V910" s="143">
        <f t="shared" si="1131"/>
        <v>0</v>
      </c>
      <c r="W910" s="143">
        <f t="shared" si="1131"/>
        <v>0</v>
      </c>
      <c r="X910" s="143">
        <f t="shared" si="1131"/>
        <v>0</v>
      </c>
      <c r="Y910" s="143">
        <f t="shared" si="1131"/>
        <v>0</v>
      </c>
      <c r="Z910" s="143">
        <f t="shared" si="1131"/>
        <v>0</v>
      </c>
      <c r="AA910" s="143">
        <f t="shared" si="1131"/>
        <v>0</v>
      </c>
      <c r="AB910" s="143">
        <f t="shared" si="1131"/>
        <v>0</v>
      </c>
      <c r="AC910" s="143">
        <f t="shared" si="1131"/>
        <v>0</v>
      </c>
      <c r="AD910" s="143">
        <f t="shared" si="1131"/>
        <v>0</v>
      </c>
      <c r="AE910" s="143">
        <f t="shared" si="1131"/>
        <v>0</v>
      </c>
      <c r="AF910" s="143">
        <f t="shared" si="1131"/>
        <v>0</v>
      </c>
      <c r="AG910" s="143">
        <f t="shared" si="1131"/>
        <v>0</v>
      </c>
      <c r="AH910" s="143">
        <f t="shared" si="1131"/>
        <v>0</v>
      </c>
      <c r="AI910" s="143">
        <f t="shared" si="1131"/>
        <v>0</v>
      </c>
      <c r="AJ910" s="143">
        <f t="shared" si="1131"/>
        <v>0</v>
      </c>
      <c r="AK910" s="143">
        <f t="shared" si="1131"/>
        <v>0</v>
      </c>
      <c r="AL910" s="143">
        <f t="shared" si="1131"/>
        <v>0</v>
      </c>
      <c r="AM910" s="143">
        <f t="shared" si="1131"/>
        <v>0</v>
      </c>
      <c r="AN910" s="143">
        <f t="shared" si="1131"/>
        <v>0</v>
      </c>
      <c r="AO910" s="143">
        <f t="shared" si="1131"/>
        <v>0</v>
      </c>
      <c r="AP910" s="143">
        <f t="shared" si="1131"/>
        <v>0</v>
      </c>
      <c r="AQ910" s="143">
        <f t="shared" si="1131"/>
        <v>0</v>
      </c>
      <c r="AR910" s="143">
        <f t="shared" si="1131"/>
        <v>0</v>
      </c>
      <c r="AS910" s="143">
        <f t="shared" si="1131"/>
        <v>0</v>
      </c>
      <c r="AT910" s="143">
        <f t="shared" si="1131"/>
        <v>0</v>
      </c>
      <c r="AU910" s="143"/>
      <c r="AV910" s="143">
        <f t="shared" ref="AV910:BA910" si="1132">AV868</f>
        <v>0</v>
      </c>
      <c r="AW910" s="143">
        <f t="shared" si="1132"/>
        <v>0</v>
      </c>
      <c r="AX910" s="143">
        <f t="shared" si="1132"/>
        <v>0</v>
      </c>
      <c r="AY910" s="143">
        <f t="shared" si="1132"/>
        <v>0</v>
      </c>
      <c r="AZ910" s="143">
        <f t="shared" si="1132"/>
        <v>0</v>
      </c>
      <c r="BA910" s="143">
        <f t="shared" si="1132"/>
        <v>0</v>
      </c>
      <c r="BB910" s="143"/>
      <c r="BC910" s="223"/>
    </row>
    <row r="911" spans="1:55" ht="22.5" customHeight="1">
      <c r="A911" s="381"/>
      <c r="B911" s="382"/>
      <c r="C911" s="383"/>
      <c r="D911" s="224" t="s">
        <v>269</v>
      </c>
      <c r="E911" s="143">
        <f t="shared" si="1130"/>
        <v>978.7600000000001</v>
      </c>
      <c r="F911" s="143">
        <f t="shared" si="1028"/>
        <v>978.7600000000001</v>
      </c>
      <c r="G911" s="147"/>
      <c r="H911" s="143">
        <f t="shared" ref="H911:AS911" si="1133">H869</f>
        <v>0</v>
      </c>
      <c r="I911" s="143">
        <f t="shared" si="1133"/>
        <v>0</v>
      </c>
      <c r="J911" s="143">
        <f t="shared" si="1133"/>
        <v>0</v>
      </c>
      <c r="K911" s="143">
        <f t="shared" si="1133"/>
        <v>0</v>
      </c>
      <c r="L911" s="143">
        <f t="shared" si="1133"/>
        <v>0</v>
      </c>
      <c r="M911" s="143">
        <f t="shared" si="1133"/>
        <v>0</v>
      </c>
      <c r="N911" s="143">
        <f t="shared" si="1133"/>
        <v>0</v>
      </c>
      <c r="O911" s="143">
        <f t="shared" si="1133"/>
        <v>0</v>
      </c>
      <c r="P911" s="143">
        <f t="shared" si="1133"/>
        <v>0</v>
      </c>
      <c r="Q911" s="143">
        <f t="shared" si="1133"/>
        <v>0</v>
      </c>
      <c r="R911" s="143">
        <f t="shared" si="1133"/>
        <v>0</v>
      </c>
      <c r="S911" s="143">
        <f t="shared" si="1133"/>
        <v>0</v>
      </c>
      <c r="T911" s="143">
        <f t="shared" si="1133"/>
        <v>0</v>
      </c>
      <c r="U911" s="143">
        <f t="shared" si="1133"/>
        <v>0</v>
      </c>
      <c r="V911" s="143">
        <f t="shared" si="1133"/>
        <v>0</v>
      </c>
      <c r="W911" s="143">
        <f t="shared" si="1133"/>
        <v>0</v>
      </c>
      <c r="X911" s="143">
        <f t="shared" si="1133"/>
        <v>0</v>
      </c>
      <c r="Y911" s="143">
        <f t="shared" si="1133"/>
        <v>0</v>
      </c>
      <c r="Z911" s="143">
        <f t="shared" si="1133"/>
        <v>0</v>
      </c>
      <c r="AA911" s="143">
        <f t="shared" si="1133"/>
        <v>0</v>
      </c>
      <c r="AB911" s="143">
        <f t="shared" si="1133"/>
        <v>0</v>
      </c>
      <c r="AC911" s="143">
        <f t="shared" si="1133"/>
        <v>0</v>
      </c>
      <c r="AD911" s="143">
        <f t="shared" si="1133"/>
        <v>0</v>
      </c>
      <c r="AE911" s="143">
        <f t="shared" si="1133"/>
        <v>0</v>
      </c>
      <c r="AF911" s="143">
        <f t="shared" si="1133"/>
        <v>0</v>
      </c>
      <c r="AG911" s="143">
        <f t="shared" si="1133"/>
        <v>0</v>
      </c>
      <c r="AH911" s="143">
        <f t="shared" si="1133"/>
        <v>0</v>
      </c>
      <c r="AI911" s="143">
        <f t="shared" si="1133"/>
        <v>0</v>
      </c>
      <c r="AJ911" s="143">
        <f t="shared" si="1133"/>
        <v>0</v>
      </c>
      <c r="AK911" s="143">
        <f t="shared" si="1133"/>
        <v>0</v>
      </c>
      <c r="AL911" s="143">
        <f t="shared" si="1133"/>
        <v>0</v>
      </c>
      <c r="AM911" s="143">
        <f t="shared" si="1133"/>
        <v>0</v>
      </c>
      <c r="AN911" s="143">
        <f t="shared" si="1133"/>
        <v>0</v>
      </c>
      <c r="AO911" s="143">
        <f t="shared" si="1133"/>
        <v>0</v>
      </c>
      <c r="AP911" s="143">
        <f t="shared" si="1133"/>
        <v>0</v>
      </c>
      <c r="AQ911" s="143">
        <f t="shared" si="1133"/>
        <v>0</v>
      </c>
      <c r="AR911" s="143">
        <f t="shared" si="1133"/>
        <v>0</v>
      </c>
      <c r="AS911" s="143">
        <f t="shared" si="1133"/>
        <v>0</v>
      </c>
      <c r="AT911" s="143">
        <f>AT869</f>
        <v>978.7600000000001</v>
      </c>
      <c r="AU911" s="143">
        <f>AU869</f>
        <v>978.7600000000001</v>
      </c>
      <c r="AV911" s="143">
        <f t="shared" ref="AV911:BA911" si="1134">AV869</f>
        <v>0</v>
      </c>
      <c r="AW911" s="143">
        <f t="shared" si="1134"/>
        <v>0</v>
      </c>
      <c r="AX911" s="143">
        <f t="shared" si="1134"/>
        <v>0</v>
      </c>
      <c r="AY911" s="143">
        <f t="shared" si="1134"/>
        <v>0</v>
      </c>
      <c r="AZ911" s="143">
        <f t="shared" si="1134"/>
        <v>0</v>
      </c>
      <c r="BA911" s="143">
        <f t="shared" si="1134"/>
        <v>0</v>
      </c>
      <c r="BB911" s="143"/>
      <c r="BC911" s="223"/>
    </row>
    <row r="912" spans="1:55" ht="31.2">
      <c r="A912" s="384"/>
      <c r="B912" s="385"/>
      <c r="C912" s="386"/>
      <c r="D912" s="228" t="s">
        <v>43</v>
      </c>
      <c r="E912" s="143">
        <f t="shared" si="1130"/>
        <v>0</v>
      </c>
      <c r="F912" s="143">
        <f t="shared" si="1028"/>
        <v>0</v>
      </c>
      <c r="G912" s="147"/>
      <c r="H912" s="143">
        <f t="shared" ref="H912:AT912" si="1135">H870</f>
        <v>0</v>
      </c>
      <c r="I912" s="143">
        <f t="shared" si="1135"/>
        <v>0</v>
      </c>
      <c r="J912" s="143">
        <f t="shared" si="1135"/>
        <v>0</v>
      </c>
      <c r="K912" s="143">
        <f t="shared" si="1135"/>
        <v>0</v>
      </c>
      <c r="L912" s="143">
        <f t="shared" si="1135"/>
        <v>0</v>
      </c>
      <c r="M912" s="143">
        <f t="shared" si="1135"/>
        <v>0</v>
      </c>
      <c r="N912" s="143">
        <f t="shared" si="1135"/>
        <v>0</v>
      </c>
      <c r="O912" s="143">
        <f t="shared" si="1135"/>
        <v>0</v>
      </c>
      <c r="P912" s="143">
        <f t="shared" si="1135"/>
        <v>0</v>
      </c>
      <c r="Q912" s="143">
        <f t="shared" si="1135"/>
        <v>0</v>
      </c>
      <c r="R912" s="143">
        <f t="shared" si="1135"/>
        <v>0</v>
      </c>
      <c r="S912" s="143">
        <f t="shared" si="1135"/>
        <v>0</v>
      </c>
      <c r="T912" s="143">
        <f t="shared" si="1135"/>
        <v>0</v>
      </c>
      <c r="U912" s="143">
        <f t="shared" si="1135"/>
        <v>0</v>
      </c>
      <c r="V912" s="143">
        <f t="shared" si="1135"/>
        <v>0</v>
      </c>
      <c r="W912" s="143">
        <f t="shared" si="1135"/>
        <v>0</v>
      </c>
      <c r="X912" s="143">
        <f t="shared" si="1135"/>
        <v>0</v>
      </c>
      <c r="Y912" s="143">
        <f t="shared" si="1135"/>
        <v>0</v>
      </c>
      <c r="Z912" s="143">
        <f t="shared" si="1135"/>
        <v>0</v>
      </c>
      <c r="AA912" s="143">
        <f t="shared" si="1135"/>
        <v>0</v>
      </c>
      <c r="AB912" s="143">
        <f t="shared" si="1135"/>
        <v>0</v>
      </c>
      <c r="AC912" s="143">
        <f t="shared" si="1135"/>
        <v>0</v>
      </c>
      <c r="AD912" s="143">
        <f t="shared" si="1135"/>
        <v>0</v>
      </c>
      <c r="AE912" s="143">
        <f t="shared" si="1135"/>
        <v>0</v>
      </c>
      <c r="AF912" s="143">
        <f t="shared" si="1135"/>
        <v>0</v>
      </c>
      <c r="AG912" s="143">
        <f t="shared" si="1135"/>
        <v>0</v>
      </c>
      <c r="AH912" s="143">
        <f t="shared" si="1135"/>
        <v>0</v>
      </c>
      <c r="AI912" s="143">
        <f t="shared" si="1135"/>
        <v>0</v>
      </c>
      <c r="AJ912" s="143">
        <f t="shared" si="1135"/>
        <v>0</v>
      </c>
      <c r="AK912" s="143">
        <f t="shared" si="1135"/>
        <v>0</v>
      </c>
      <c r="AL912" s="143">
        <f t="shared" si="1135"/>
        <v>0</v>
      </c>
      <c r="AM912" s="143">
        <f t="shared" si="1135"/>
        <v>0</v>
      </c>
      <c r="AN912" s="143">
        <f t="shared" si="1135"/>
        <v>0</v>
      </c>
      <c r="AO912" s="143">
        <f t="shared" si="1135"/>
        <v>0</v>
      </c>
      <c r="AP912" s="143">
        <f t="shared" si="1135"/>
        <v>0</v>
      </c>
      <c r="AQ912" s="143">
        <f t="shared" si="1135"/>
        <v>0</v>
      </c>
      <c r="AR912" s="143">
        <f t="shared" si="1135"/>
        <v>0</v>
      </c>
      <c r="AS912" s="143">
        <f t="shared" si="1135"/>
        <v>0</v>
      </c>
      <c r="AT912" s="143">
        <f t="shared" si="1135"/>
        <v>0</v>
      </c>
      <c r="AU912" s="143"/>
      <c r="AV912" s="143">
        <f t="shared" ref="AV912:BA912" si="1136">AV870</f>
        <v>0</v>
      </c>
      <c r="AW912" s="143">
        <f t="shared" si="1136"/>
        <v>0</v>
      </c>
      <c r="AX912" s="143">
        <f t="shared" si="1136"/>
        <v>0</v>
      </c>
      <c r="AY912" s="143">
        <f t="shared" si="1136"/>
        <v>0</v>
      </c>
      <c r="AZ912" s="143">
        <f t="shared" si="1136"/>
        <v>0</v>
      </c>
      <c r="BA912" s="143">
        <f t="shared" si="1136"/>
        <v>0</v>
      </c>
      <c r="BB912" s="143"/>
      <c r="BC912" s="223"/>
    </row>
    <row r="913" spans="1:55" ht="22.5" customHeight="1">
      <c r="A913" s="288" t="s">
        <v>561</v>
      </c>
      <c r="B913" s="298"/>
      <c r="C913" s="298"/>
      <c r="D913" s="150" t="s">
        <v>41</v>
      </c>
      <c r="E913" s="143">
        <f t="shared" si="1130"/>
        <v>10015.93957</v>
      </c>
      <c r="F913" s="143">
        <f t="shared" si="1028"/>
        <v>10015.93957</v>
      </c>
      <c r="G913" s="147"/>
      <c r="H913" s="143">
        <f>H914+H915+H916+H918+H919</f>
        <v>0</v>
      </c>
      <c r="I913" s="143">
        <f t="shared" ref="I913" si="1137">I914+I915+I916+I918+I919</f>
        <v>0</v>
      </c>
      <c r="J913" s="143"/>
      <c r="K913" s="143">
        <f t="shared" ref="K913:L913" si="1138">K914+K915+K916+K918+K919</f>
        <v>0</v>
      </c>
      <c r="L913" s="143">
        <f t="shared" si="1138"/>
        <v>0</v>
      </c>
      <c r="M913" s="143"/>
      <c r="N913" s="143">
        <f t="shared" ref="N913:O913" si="1139">N914+N915+N916+N918+N919</f>
        <v>0</v>
      </c>
      <c r="O913" s="143">
        <f t="shared" si="1139"/>
        <v>0</v>
      </c>
      <c r="P913" s="143"/>
      <c r="Q913" s="143">
        <f t="shared" ref="Q913:R913" si="1140">Q914+Q915+Q916+Q918+Q919</f>
        <v>0</v>
      </c>
      <c r="R913" s="143">
        <f t="shared" si="1140"/>
        <v>0</v>
      </c>
      <c r="S913" s="143"/>
      <c r="T913" s="143">
        <f t="shared" ref="T913:U913" si="1141">T914+T915+T916+T918+T919</f>
        <v>0</v>
      </c>
      <c r="U913" s="143">
        <f t="shared" si="1141"/>
        <v>0</v>
      </c>
      <c r="V913" s="143"/>
      <c r="W913" s="143">
        <f t="shared" ref="W913:X913" si="1142">W914+W915+W916+W918+W919</f>
        <v>0</v>
      </c>
      <c r="X913" s="143">
        <f t="shared" si="1142"/>
        <v>0</v>
      </c>
      <c r="Y913" s="143"/>
      <c r="Z913" s="143">
        <f t="shared" ref="Z913:AC913" si="1143">Z914+Z915+Z916+Z918+Z919</f>
        <v>0</v>
      </c>
      <c r="AA913" s="143">
        <f t="shared" si="1143"/>
        <v>0</v>
      </c>
      <c r="AB913" s="143">
        <f t="shared" si="1143"/>
        <v>0</v>
      </c>
      <c r="AC913" s="143">
        <f t="shared" si="1143"/>
        <v>0</v>
      </c>
      <c r="AD913" s="143"/>
      <c r="AE913" s="143">
        <f t="shared" ref="AE913:AH913" si="1144">AE914+AE915+AE916+AE918+AE919</f>
        <v>0</v>
      </c>
      <c r="AF913" s="143">
        <f t="shared" si="1144"/>
        <v>0</v>
      </c>
      <c r="AG913" s="143">
        <f t="shared" si="1144"/>
        <v>0</v>
      </c>
      <c r="AH913" s="143">
        <f t="shared" si="1144"/>
        <v>0</v>
      </c>
      <c r="AI913" s="143"/>
      <c r="AJ913" s="143">
        <f t="shared" ref="AJ913:AM913" si="1145">AJ914+AJ915+AJ916+AJ918+AJ919</f>
        <v>0</v>
      </c>
      <c r="AK913" s="143">
        <f t="shared" si="1145"/>
        <v>0</v>
      </c>
      <c r="AL913" s="143">
        <f t="shared" si="1145"/>
        <v>0</v>
      </c>
      <c r="AM913" s="143">
        <f t="shared" si="1145"/>
        <v>0</v>
      </c>
      <c r="AN913" s="143"/>
      <c r="AO913" s="143">
        <f t="shared" ref="AO913:AR913" si="1146">AO914+AO915+AO916+AO918+AO919</f>
        <v>0</v>
      </c>
      <c r="AP913" s="143">
        <f t="shared" si="1146"/>
        <v>0</v>
      </c>
      <c r="AQ913" s="143">
        <f t="shared" si="1146"/>
        <v>0</v>
      </c>
      <c r="AR913" s="143">
        <f t="shared" si="1146"/>
        <v>0</v>
      </c>
      <c r="AS913" s="143"/>
      <c r="AT913" s="143">
        <f>AT914+AT915+AT916+AT918+AT919</f>
        <v>10015.93957</v>
      </c>
      <c r="AU913" s="143">
        <f t="shared" ref="AU913:AW913" si="1147">AU914+AU915+AU916+AU918+AU919</f>
        <v>10015.93957</v>
      </c>
      <c r="AV913" s="143">
        <f t="shared" si="1147"/>
        <v>0</v>
      </c>
      <c r="AW913" s="143">
        <f t="shared" si="1147"/>
        <v>0</v>
      </c>
      <c r="AX913" s="143"/>
      <c r="AY913" s="143">
        <f t="shared" ref="AY913:AZ913" si="1148">AY914+AY915+AY916+AY918+AY919</f>
        <v>0</v>
      </c>
      <c r="AZ913" s="143">
        <f t="shared" si="1148"/>
        <v>0</v>
      </c>
      <c r="BA913" s="147"/>
      <c r="BB913" s="147"/>
      <c r="BC913" s="223"/>
    </row>
    <row r="914" spans="1:55" ht="32.25" customHeight="1">
      <c r="A914" s="288"/>
      <c r="B914" s="298"/>
      <c r="C914" s="298"/>
      <c r="D914" s="148" t="s">
        <v>37</v>
      </c>
      <c r="E914" s="143">
        <f t="shared" si="1130"/>
        <v>1717.06412</v>
      </c>
      <c r="F914" s="143">
        <f t="shared" si="1028"/>
        <v>1717.06412</v>
      </c>
      <c r="G914" s="147"/>
      <c r="H914" s="143">
        <f>H907</f>
        <v>0</v>
      </c>
      <c r="I914" s="143">
        <f t="shared" ref="I914:AU914" si="1149">I907</f>
        <v>0</v>
      </c>
      <c r="J914" s="143">
        <f t="shared" si="1149"/>
        <v>0</v>
      </c>
      <c r="K914" s="143">
        <f t="shared" si="1149"/>
        <v>0</v>
      </c>
      <c r="L914" s="143">
        <f t="shared" si="1149"/>
        <v>0</v>
      </c>
      <c r="M914" s="143">
        <f t="shared" si="1149"/>
        <v>0</v>
      </c>
      <c r="N914" s="143">
        <f t="shared" si="1149"/>
        <v>0</v>
      </c>
      <c r="O914" s="143">
        <f t="shared" si="1149"/>
        <v>0</v>
      </c>
      <c r="P914" s="143">
        <f t="shared" si="1149"/>
        <v>0</v>
      </c>
      <c r="Q914" s="143">
        <f t="shared" si="1149"/>
        <v>0</v>
      </c>
      <c r="R914" s="143">
        <f t="shared" si="1149"/>
        <v>0</v>
      </c>
      <c r="S914" s="143">
        <f t="shared" si="1149"/>
        <v>0</v>
      </c>
      <c r="T914" s="143">
        <f t="shared" si="1149"/>
        <v>0</v>
      </c>
      <c r="U914" s="143">
        <f t="shared" si="1149"/>
        <v>0</v>
      </c>
      <c r="V914" s="143">
        <f t="shared" si="1149"/>
        <v>0</v>
      </c>
      <c r="W914" s="143">
        <f t="shared" si="1149"/>
        <v>0</v>
      </c>
      <c r="X914" s="143">
        <f t="shared" si="1149"/>
        <v>0</v>
      </c>
      <c r="Y914" s="143">
        <f t="shared" si="1149"/>
        <v>0</v>
      </c>
      <c r="Z914" s="143">
        <f t="shared" si="1149"/>
        <v>0</v>
      </c>
      <c r="AA914" s="143">
        <f t="shared" si="1149"/>
        <v>0</v>
      </c>
      <c r="AB914" s="143">
        <f t="shared" si="1149"/>
        <v>0</v>
      </c>
      <c r="AC914" s="143">
        <f t="shared" si="1149"/>
        <v>0</v>
      </c>
      <c r="AD914" s="143">
        <f t="shared" si="1149"/>
        <v>0</v>
      </c>
      <c r="AE914" s="143">
        <f t="shared" si="1149"/>
        <v>0</v>
      </c>
      <c r="AF914" s="143">
        <f t="shared" si="1149"/>
        <v>0</v>
      </c>
      <c r="AG914" s="143">
        <f t="shared" si="1149"/>
        <v>0</v>
      </c>
      <c r="AH914" s="143">
        <f t="shared" si="1149"/>
        <v>0</v>
      </c>
      <c r="AI914" s="143">
        <f t="shared" si="1149"/>
        <v>0</v>
      </c>
      <c r="AJ914" s="143">
        <f t="shared" si="1149"/>
        <v>0</v>
      </c>
      <c r="AK914" s="143">
        <f t="shared" si="1149"/>
        <v>0</v>
      </c>
      <c r="AL914" s="143">
        <f t="shared" si="1149"/>
        <v>0</v>
      </c>
      <c r="AM914" s="143">
        <f t="shared" si="1149"/>
        <v>0</v>
      </c>
      <c r="AN914" s="143">
        <f t="shared" si="1149"/>
        <v>0</v>
      </c>
      <c r="AO914" s="143">
        <f t="shared" si="1149"/>
        <v>0</v>
      </c>
      <c r="AP914" s="143">
        <f t="shared" si="1149"/>
        <v>0</v>
      </c>
      <c r="AQ914" s="143">
        <f t="shared" si="1149"/>
        <v>0</v>
      </c>
      <c r="AR914" s="143">
        <f t="shared" si="1149"/>
        <v>0</v>
      </c>
      <c r="AS914" s="143">
        <f t="shared" si="1149"/>
        <v>0</v>
      </c>
      <c r="AT914" s="143">
        <f t="shared" si="1149"/>
        <v>1717.06412</v>
      </c>
      <c r="AU914" s="143">
        <f t="shared" si="1149"/>
        <v>1717.06412</v>
      </c>
      <c r="AV914" s="143">
        <f t="shared" ref="AV914:BA914" si="1150">AV907</f>
        <v>0</v>
      </c>
      <c r="AW914" s="143">
        <f t="shared" si="1150"/>
        <v>0</v>
      </c>
      <c r="AX914" s="143">
        <f t="shared" si="1150"/>
        <v>0</v>
      </c>
      <c r="AY914" s="143">
        <f t="shared" si="1150"/>
        <v>0</v>
      </c>
      <c r="AZ914" s="143">
        <f t="shared" si="1150"/>
        <v>0</v>
      </c>
      <c r="BA914" s="143">
        <f t="shared" si="1150"/>
        <v>0</v>
      </c>
      <c r="BB914" s="143"/>
      <c r="BC914" s="223"/>
    </row>
    <row r="915" spans="1:55" ht="50.25" customHeight="1">
      <c r="A915" s="288"/>
      <c r="B915" s="298"/>
      <c r="C915" s="298"/>
      <c r="D915" s="172" t="s">
        <v>2</v>
      </c>
      <c r="E915" s="143">
        <f t="shared" si="1130"/>
        <v>7320.1154500000002</v>
      </c>
      <c r="F915" s="143">
        <f t="shared" si="1028"/>
        <v>7320.1154500000002</v>
      </c>
      <c r="G915" s="147"/>
      <c r="H915" s="143">
        <f t="shared" ref="H915:AU915" si="1151">H908</f>
        <v>0</v>
      </c>
      <c r="I915" s="143">
        <f t="shared" si="1151"/>
        <v>0</v>
      </c>
      <c r="J915" s="143">
        <f t="shared" si="1151"/>
        <v>0</v>
      </c>
      <c r="K915" s="143">
        <f t="shared" si="1151"/>
        <v>0</v>
      </c>
      <c r="L915" s="143">
        <f t="shared" si="1151"/>
        <v>0</v>
      </c>
      <c r="M915" s="143">
        <f t="shared" si="1151"/>
        <v>0</v>
      </c>
      <c r="N915" s="143">
        <f t="shared" si="1151"/>
        <v>0</v>
      </c>
      <c r="O915" s="143">
        <f t="shared" si="1151"/>
        <v>0</v>
      </c>
      <c r="P915" s="143">
        <f t="shared" si="1151"/>
        <v>0</v>
      </c>
      <c r="Q915" s="143">
        <f t="shared" si="1151"/>
        <v>0</v>
      </c>
      <c r="R915" s="143">
        <f t="shared" si="1151"/>
        <v>0</v>
      </c>
      <c r="S915" s="143">
        <f t="shared" si="1151"/>
        <v>0</v>
      </c>
      <c r="T915" s="143">
        <f t="shared" si="1151"/>
        <v>0</v>
      </c>
      <c r="U915" s="143">
        <f t="shared" si="1151"/>
        <v>0</v>
      </c>
      <c r="V915" s="143">
        <f t="shared" si="1151"/>
        <v>0</v>
      </c>
      <c r="W915" s="143">
        <f t="shared" si="1151"/>
        <v>0</v>
      </c>
      <c r="X915" s="143">
        <f t="shared" si="1151"/>
        <v>0</v>
      </c>
      <c r="Y915" s="143">
        <f t="shared" si="1151"/>
        <v>0</v>
      </c>
      <c r="Z915" s="143">
        <f t="shared" si="1151"/>
        <v>0</v>
      </c>
      <c r="AA915" s="143">
        <f t="shared" si="1151"/>
        <v>0</v>
      </c>
      <c r="AB915" s="143">
        <f t="shared" si="1151"/>
        <v>0</v>
      </c>
      <c r="AC915" s="143">
        <f t="shared" si="1151"/>
        <v>0</v>
      </c>
      <c r="AD915" s="143">
        <f t="shared" si="1151"/>
        <v>0</v>
      </c>
      <c r="AE915" s="143">
        <f t="shared" si="1151"/>
        <v>0</v>
      </c>
      <c r="AF915" s="143">
        <f t="shared" si="1151"/>
        <v>0</v>
      </c>
      <c r="AG915" s="143">
        <f t="shared" si="1151"/>
        <v>0</v>
      </c>
      <c r="AH915" s="143">
        <f t="shared" si="1151"/>
        <v>0</v>
      </c>
      <c r="AI915" s="143">
        <f t="shared" si="1151"/>
        <v>0</v>
      </c>
      <c r="AJ915" s="143">
        <f t="shared" si="1151"/>
        <v>0</v>
      </c>
      <c r="AK915" s="143">
        <f t="shared" si="1151"/>
        <v>0</v>
      </c>
      <c r="AL915" s="143">
        <f t="shared" si="1151"/>
        <v>0</v>
      </c>
      <c r="AM915" s="143">
        <f t="shared" si="1151"/>
        <v>0</v>
      </c>
      <c r="AN915" s="143">
        <f t="shared" si="1151"/>
        <v>0</v>
      </c>
      <c r="AO915" s="143">
        <f t="shared" si="1151"/>
        <v>0</v>
      </c>
      <c r="AP915" s="143">
        <f t="shared" si="1151"/>
        <v>0</v>
      </c>
      <c r="AQ915" s="143">
        <f t="shared" si="1151"/>
        <v>0</v>
      </c>
      <c r="AR915" s="143">
        <f t="shared" si="1151"/>
        <v>0</v>
      </c>
      <c r="AS915" s="143">
        <f t="shared" si="1151"/>
        <v>0</v>
      </c>
      <c r="AT915" s="143">
        <f t="shared" si="1151"/>
        <v>7320.1154500000002</v>
      </c>
      <c r="AU915" s="143">
        <f t="shared" si="1151"/>
        <v>7320.1154500000002</v>
      </c>
      <c r="AV915" s="143">
        <f t="shared" ref="AV915:BA915" si="1152">AV908</f>
        <v>0</v>
      </c>
      <c r="AW915" s="143">
        <f t="shared" si="1152"/>
        <v>0</v>
      </c>
      <c r="AX915" s="143">
        <f t="shared" si="1152"/>
        <v>0</v>
      </c>
      <c r="AY915" s="143">
        <f t="shared" si="1152"/>
        <v>0</v>
      </c>
      <c r="AZ915" s="143">
        <f t="shared" si="1152"/>
        <v>0</v>
      </c>
      <c r="BA915" s="143">
        <f t="shared" si="1152"/>
        <v>0</v>
      </c>
      <c r="BB915" s="143"/>
      <c r="BC915" s="223"/>
    </row>
    <row r="916" spans="1:55" ht="22.5" customHeight="1">
      <c r="A916" s="288"/>
      <c r="B916" s="298"/>
      <c r="C916" s="298"/>
      <c r="D916" s="224" t="s">
        <v>268</v>
      </c>
      <c r="E916" s="143">
        <f>H916+K916+N916+Q916+T916+W916+Z916+AE916+AJ916+AO916+AT916+AY916</f>
        <v>0</v>
      </c>
      <c r="F916" s="143">
        <f t="shared" si="1028"/>
        <v>0</v>
      </c>
      <c r="G916" s="147"/>
      <c r="H916" s="143">
        <f t="shared" ref="H916:BA916" si="1153">H909</f>
        <v>0</v>
      </c>
      <c r="I916" s="143">
        <f t="shared" si="1153"/>
        <v>0</v>
      </c>
      <c r="J916" s="143">
        <f t="shared" si="1153"/>
        <v>0</v>
      </c>
      <c r="K916" s="143">
        <f t="shared" si="1153"/>
        <v>0</v>
      </c>
      <c r="L916" s="143">
        <f t="shared" si="1153"/>
        <v>0</v>
      </c>
      <c r="M916" s="143">
        <f t="shared" si="1153"/>
        <v>0</v>
      </c>
      <c r="N916" s="143">
        <f t="shared" si="1153"/>
        <v>0</v>
      </c>
      <c r="O916" s="143">
        <f t="shared" si="1153"/>
        <v>0</v>
      </c>
      <c r="P916" s="143">
        <f t="shared" si="1153"/>
        <v>0</v>
      </c>
      <c r="Q916" s="143">
        <f t="shared" si="1153"/>
        <v>0</v>
      </c>
      <c r="R916" s="143">
        <f t="shared" si="1153"/>
        <v>0</v>
      </c>
      <c r="S916" s="143">
        <f t="shared" si="1153"/>
        <v>0</v>
      </c>
      <c r="T916" s="143">
        <f t="shared" si="1153"/>
        <v>0</v>
      </c>
      <c r="U916" s="143">
        <f t="shared" si="1153"/>
        <v>0</v>
      </c>
      <c r="V916" s="143">
        <f t="shared" si="1153"/>
        <v>0</v>
      </c>
      <c r="W916" s="143">
        <f t="shared" si="1153"/>
        <v>0</v>
      </c>
      <c r="X916" s="143">
        <f t="shared" si="1153"/>
        <v>0</v>
      </c>
      <c r="Y916" s="143">
        <f t="shared" si="1153"/>
        <v>0</v>
      </c>
      <c r="Z916" s="143">
        <f t="shared" si="1153"/>
        <v>0</v>
      </c>
      <c r="AA916" s="143">
        <f t="shared" si="1153"/>
        <v>0</v>
      </c>
      <c r="AB916" s="143">
        <f t="shared" si="1153"/>
        <v>0</v>
      </c>
      <c r="AC916" s="143">
        <f t="shared" si="1153"/>
        <v>0</v>
      </c>
      <c r="AD916" s="143">
        <f t="shared" si="1153"/>
        <v>0</v>
      </c>
      <c r="AE916" s="143">
        <f t="shared" si="1153"/>
        <v>0</v>
      </c>
      <c r="AF916" s="143">
        <f t="shared" si="1153"/>
        <v>0</v>
      </c>
      <c r="AG916" s="143">
        <f t="shared" si="1153"/>
        <v>0</v>
      </c>
      <c r="AH916" s="143">
        <f t="shared" si="1153"/>
        <v>0</v>
      </c>
      <c r="AI916" s="143">
        <f t="shared" si="1153"/>
        <v>0</v>
      </c>
      <c r="AJ916" s="143">
        <f t="shared" si="1153"/>
        <v>0</v>
      </c>
      <c r="AK916" s="143">
        <f t="shared" si="1153"/>
        <v>0</v>
      </c>
      <c r="AL916" s="143">
        <f t="shared" si="1153"/>
        <v>0</v>
      </c>
      <c r="AM916" s="143">
        <f t="shared" si="1153"/>
        <v>0</v>
      </c>
      <c r="AN916" s="143">
        <f t="shared" si="1153"/>
        <v>0</v>
      </c>
      <c r="AO916" s="143">
        <f t="shared" si="1153"/>
        <v>0</v>
      </c>
      <c r="AP916" s="143">
        <f t="shared" si="1153"/>
        <v>0</v>
      </c>
      <c r="AQ916" s="143">
        <f t="shared" si="1153"/>
        <v>0</v>
      </c>
      <c r="AR916" s="143">
        <f t="shared" si="1153"/>
        <v>0</v>
      </c>
      <c r="AS916" s="143">
        <f t="shared" si="1153"/>
        <v>0</v>
      </c>
      <c r="AT916" s="143">
        <f t="shared" si="1153"/>
        <v>0</v>
      </c>
      <c r="AU916" s="143">
        <f t="shared" si="1153"/>
        <v>0</v>
      </c>
      <c r="AV916" s="143">
        <f t="shared" si="1153"/>
        <v>0</v>
      </c>
      <c r="AW916" s="143">
        <f t="shared" si="1153"/>
        <v>0</v>
      </c>
      <c r="AX916" s="143">
        <f t="shared" si="1153"/>
        <v>0</v>
      </c>
      <c r="AY916" s="143">
        <f t="shared" si="1153"/>
        <v>0</v>
      </c>
      <c r="AZ916" s="143">
        <f t="shared" si="1153"/>
        <v>0</v>
      </c>
      <c r="BA916" s="143">
        <f t="shared" si="1153"/>
        <v>0</v>
      </c>
      <c r="BB916" s="143"/>
      <c r="BC916" s="223"/>
    </row>
    <row r="917" spans="1:55" ht="82.5" customHeight="1">
      <c r="A917" s="288"/>
      <c r="B917" s="298"/>
      <c r="C917" s="298"/>
      <c r="D917" s="224" t="s">
        <v>274</v>
      </c>
      <c r="E917" s="143">
        <f t="shared" ref="E917:E919" si="1154">H917+K917+N917+Q917+T917+W917+Z917+AE917+AJ917+AO917+AT917+AY917</f>
        <v>0</v>
      </c>
      <c r="F917" s="143">
        <f t="shared" si="1028"/>
        <v>0</v>
      </c>
      <c r="G917" s="147"/>
      <c r="H917" s="143">
        <f t="shared" ref="H917:AU917" si="1155">H910</f>
        <v>0</v>
      </c>
      <c r="I917" s="143">
        <f t="shared" si="1155"/>
        <v>0</v>
      </c>
      <c r="J917" s="143">
        <f t="shared" si="1155"/>
        <v>0</v>
      </c>
      <c r="K917" s="143">
        <f t="shared" si="1155"/>
        <v>0</v>
      </c>
      <c r="L917" s="143">
        <f t="shared" si="1155"/>
        <v>0</v>
      </c>
      <c r="M917" s="143">
        <f t="shared" si="1155"/>
        <v>0</v>
      </c>
      <c r="N917" s="143">
        <f t="shared" si="1155"/>
        <v>0</v>
      </c>
      <c r="O917" s="143">
        <f t="shared" si="1155"/>
        <v>0</v>
      </c>
      <c r="P917" s="143">
        <f t="shared" si="1155"/>
        <v>0</v>
      </c>
      <c r="Q917" s="143">
        <f t="shared" si="1155"/>
        <v>0</v>
      </c>
      <c r="R917" s="143">
        <f t="shared" si="1155"/>
        <v>0</v>
      </c>
      <c r="S917" s="143">
        <f t="shared" si="1155"/>
        <v>0</v>
      </c>
      <c r="T917" s="143">
        <f t="shared" si="1155"/>
        <v>0</v>
      </c>
      <c r="U917" s="143">
        <f t="shared" si="1155"/>
        <v>0</v>
      </c>
      <c r="V917" s="143">
        <f t="shared" si="1155"/>
        <v>0</v>
      </c>
      <c r="W917" s="143">
        <f t="shared" si="1155"/>
        <v>0</v>
      </c>
      <c r="X917" s="143">
        <f t="shared" si="1155"/>
        <v>0</v>
      </c>
      <c r="Y917" s="143">
        <f t="shared" si="1155"/>
        <v>0</v>
      </c>
      <c r="Z917" s="143">
        <f t="shared" si="1155"/>
        <v>0</v>
      </c>
      <c r="AA917" s="143">
        <f t="shared" si="1155"/>
        <v>0</v>
      </c>
      <c r="AB917" s="143">
        <f t="shared" si="1155"/>
        <v>0</v>
      </c>
      <c r="AC917" s="143">
        <f t="shared" si="1155"/>
        <v>0</v>
      </c>
      <c r="AD917" s="143">
        <f t="shared" si="1155"/>
        <v>0</v>
      </c>
      <c r="AE917" s="143">
        <f t="shared" si="1155"/>
        <v>0</v>
      </c>
      <c r="AF917" s="143">
        <f t="shared" si="1155"/>
        <v>0</v>
      </c>
      <c r="AG917" s="143">
        <f t="shared" si="1155"/>
        <v>0</v>
      </c>
      <c r="AH917" s="143">
        <f t="shared" si="1155"/>
        <v>0</v>
      </c>
      <c r="AI917" s="143">
        <f t="shared" si="1155"/>
        <v>0</v>
      </c>
      <c r="AJ917" s="143">
        <f t="shared" si="1155"/>
        <v>0</v>
      </c>
      <c r="AK917" s="143">
        <f t="shared" si="1155"/>
        <v>0</v>
      </c>
      <c r="AL917" s="143">
        <f t="shared" si="1155"/>
        <v>0</v>
      </c>
      <c r="AM917" s="143">
        <f t="shared" si="1155"/>
        <v>0</v>
      </c>
      <c r="AN917" s="143">
        <f t="shared" si="1155"/>
        <v>0</v>
      </c>
      <c r="AO917" s="143">
        <f t="shared" si="1155"/>
        <v>0</v>
      </c>
      <c r="AP917" s="143">
        <f t="shared" si="1155"/>
        <v>0</v>
      </c>
      <c r="AQ917" s="143">
        <f t="shared" si="1155"/>
        <v>0</v>
      </c>
      <c r="AR917" s="143">
        <f t="shared" si="1155"/>
        <v>0</v>
      </c>
      <c r="AS917" s="143">
        <f t="shared" si="1155"/>
        <v>0</v>
      </c>
      <c r="AT917" s="143">
        <f t="shared" si="1155"/>
        <v>0</v>
      </c>
      <c r="AU917" s="143">
        <f t="shared" si="1155"/>
        <v>0</v>
      </c>
      <c r="AV917" s="143">
        <f t="shared" ref="AV917:BA917" si="1156">AV910</f>
        <v>0</v>
      </c>
      <c r="AW917" s="143">
        <f t="shared" si="1156"/>
        <v>0</v>
      </c>
      <c r="AX917" s="143">
        <f t="shared" si="1156"/>
        <v>0</v>
      </c>
      <c r="AY917" s="143">
        <f t="shared" si="1156"/>
        <v>0</v>
      </c>
      <c r="AZ917" s="143">
        <f t="shared" si="1156"/>
        <v>0</v>
      </c>
      <c r="BA917" s="143">
        <f t="shared" si="1156"/>
        <v>0</v>
      </c>
      <c r="BB917" s="143"/>
      <c r="BC917" s="223"/>
    </row>
    <row r="918" spans="1:55" ht="22.5" customHeight="1">
      <c r="A918" s="288"/>
      <c r="B918" s="298"/>
      <c r="C918" s="298"/>
      <c r="D918" s="224" t="s">
        <v>269</v>
      </c>
      <c r="E918" s="143">
        <f t="shared" si="1154"/>
        <v>978.7600000000001</v>
      </c>
      <c r="F918" s="143">
        <f t="shared" si="1028"/>
        <v>978.7600000000001</v>
      </c>
      <c r="G918" s="147"/>
      <c r="H918" s="143">
        <f t="shared" ref="H918:AU918" si="1157">H911</f>
        <v>0</v>
      </c>
      <c r="I918" s="143">
        <f t="shared" si="1157"/>
        <v>0</v>
      </c>
      <c r="J918" s="143">
        <f t="shared" si="1157"/>
        <v>0</v>
      </c>
      <c r="K918" s="143">
        <f t="shared" si="1157"/>
        <v>0</v>
      </c>
      <c r="L918" s="143">
        <f t="shared" si="1157"/>
        <v>0</v>
      </c>
      <c r="M918" s="143">
        <f t="shared" si="1157"/>
        <v>0</v>
      </c>
      <c r="N918" s="143">
        <f t="shared" si="1157"/>
        <v>0</v>
      </c>
      <c r="O918" s="143">
        <f t="shared" si="1157"/>
        <v>0</v>
      </c>
      <c r="P918" s="143">
        <f t="shared" si="1157"/>
        <v>0</v>
      </c>
      <c r="Q918" s="143">
        <f t="shared" si="1157"/>
        <v>0</v>
      </c>
      <c r="R918" s="143">
        <f t="shared" si="1157"/>
        <v>0</v>
      </c>
      <c r="S918" s="143">
        <f t="shared" si="1157"/>
        <v>0</v>
      </c>
      <c r="T918" s="143">
        <f t="shared" si="1157"/>
        <v>0</v>
      </c>
      <c r="U918" s="143">
        <f t="shared" si="1157"/>
        <v>0</v>
      </c>
      <c r="V918" s="143">
        <f t="shared" si="1157"/>
        <v>0</v>
      </c>
      <c r="W918" s="143">
        <f t="shared" si="1157"/>
        <v>0</v>
      </c>
      <c r="X918" s="143">
        <f t="shared" si="1157"/>
        <v>0</v>
      </c>
      <c r="Y918" s="143">
        <f t="shared" si="1157"/>
        <v>0</v>
      </c>
      <c r="Z918" s="143">
        <f t="shared" si="1157"/>
        <v>0</v>
      </c>
      <c r="AA918" s="143">
        <f t="shared" si="1157"/>
        <v>0</v>
      </c>
      <c r="AB918" s="143">
        <f t="shared" si="1157"/>
        <v>0</v>
      </c>
      <c r="AC918" s="143">
        <f t="shared" si="1157"/>
        <v>0</v>
      </c>
      <c r="AD918" s="143">
        <f t="shared" si="1157"/>
        <v>0</v>
      </c>
      <c r="AE918" s="143">
        <f t="shared" si="1157"/>
        <v>0</v>
      </c>
      <c r="AF918" s="143">
        <f t="shared" si="1157"/>
        <v>0</v>
      </c>
      <c r="AG918" s="143">
        <f t="shared" si="1157"/>
        <v>0</v>
      </c>
      <c r="AH918" s="143">
        <f t="shared" si="1157"/>
        <v>0</v>
      </c>
      <c r="AI918" s="143">
        <f t="shared" si="1157"/>
        <v>0</v>
      </c>
      <c r="AJ918" s="143">
        <f t="shared" si="1157"/>
        <v>0</v>
      </c>
      <c r="AK918" s="143">
        <f t="shared" si="1157"/>
        <v>0</v>
      </c>
      <c r="AL918" s="143">
        <f t="shared" si="1157"/>
        <v>0</v>
      </c>
      <c r="AM918" s="143">
        <f t="shared" si="1157"/>
        <v>0</v>
      </c>
      <c r="AN918" s="143">
        <f t="shared" si="1157"/>
        <v>0</v>
      </c>
      <c r="AO918" s="143">
        <f t="shared" si="1157"/>
        <v>0</v>
      </c>
      <c r="AP918" s="143">
        <f t="shared" si="1157"/>
        <v>0</v>
      </c>
      <c r="AQ918" s="143">
        <f t="shared" si="1157"/>
        <v>0</v>
      </c>
      <c r="AR918" s="143">
        <f t="shared" si="1157"/>
        <v>0</v>
      </c>
      <c r="AS918" s="143">
        <f t="shared" si="1157"/>
        <v>0</v>
      </c>
      <c r="AT918" s="143">
        <f>AT911</f>
        <v>978.7600000000001</v>
      </c>
      <c r="AU918" s="143">
        <f t="shared" si="1157"/>
        <v>978.7600000000001</v>
      </c>
      <c r="AV918" s="143">
        <f t="shared" ref="AV918:BA918" si="1158">AV911</f>
        <v>0</v>
      </c>
      <c r="AW918" s="143">
        <f t="shared" si="1158"/>
        <v>0</v>
      </c>
      <c r="AX918" s="143">
        <f t="shared" si="1158"/>
        <v>0</v>
      </c>
      <c r="AY918" s="143">
        <f t="shared" si="1158"/>
        <v>0</v>
      </c>
      <c r="AZ918" s="143">
        <f t="shared" si="1158"/>
        <v>0</v>
      </c>
      <c r="BA918" s="143">
        <f t="shared" si="1158"/>
        <v>0</v>
      </c>
      <c r="BB918" s="143"/>
      <c r="BC918" s="223"/>
    </row>
    <row r="919" spans="1:55" ht="31.2">
      <c r="A919" s="288"/>
      <c r="B919" s="298"/>
      <c r="C919" s="298"/>
      <c r="D919" s="228" t="s">
        <v>43</v>
      </c>
      <c r="E919" s="143">
        <f t="shared" si="1154"/>
        <v>0</v>
      </c>
      <c r="F919" s="143">
        <f t="shared" si="1028"/>
        <v>0</v>
      </c>
      <c r="G919" s="147"/>
      <c r="H919" s="143">
        <f>H912</f>
        <v>0</v>
      </c>
      <c r="I919" s="143">
        <f t="shared" ref="I919:AU919" si="1159">I912</f>
        <v>0</v>
      </c>
      <c r="J919" s="143">
        <f t="shared" si="1159"/>
        <v>0</v>
      </c>
      <c r="K919" s="143">
        <f t="shared" si="1159"/>
        <v>0</v>
      </c>
      <c r="L919" s="143">
        <f t="shared" si="1159"/>
        <v>0</v>
      </c>
      <c r="M919" s="143">
        <f t="shared" si="1159"/>
        <v>0</v>
      </c>
      <c r="N919" s="143">
        <f t="shared" si="1159"/>
        <v>0</v>
      </c>
      <c r="O919" s="143">
        <f t="shared" si="1159"/>
        <v>0</v>
      </c>
      <c r="P919" s="143">
        <f t="shared" si="1159"/>
        <v>0</v>
      </c>
      <c r="Q919" s="143">
        <f t="shared" si="1159"/>
        <v>0</v>
      </c>
      <c r="R919" s="143">
        <f t="shared" si="1159"/>
        <v>0</v>
      </c>
      <c r="S919" s="143">
        <f t="shared" si="1159"/>
        <v>0</v>
      </c>
      <c r="T919" s="143">
        <f t="shared" si="1159"/>
        <v>0</v>
      </c>
      <c r="U919" s="143">
        <f t="shared" si="1159"/>
        <v>0</v>
      </c>
      <c r="V919" s="143">
        <f t="shared" si="1159"/>
        <v>0</v>
      </c>
      <c r="W919" s="143">
        <f t="shared" si="1159"/>
        <v>0</v>
      </c>
      <c r="X919" s="143">
        <f t="shared" si="1159"/>
        <v>0</v>
      </c>
      <c r="Y919" s="143">
        <f t="shared" si="1159"/>
        <v>0</v>
      </c>
      <c r="Z919" s="143">
        <f t="shared" si="1159"/>
        <v>0</v>
      </c>
      <c r="AA919" s="143">
        <f t="shared" si="1159"/>
        <v>0</v>
      </c>
      <c r="AB919" s="143">
        <f t="shared" si="1159"/>
        <v>0</v>
      </c>
      <c r="AC919" s="143">
        <f t="shared" si="1159"/>
        <v>0</v>
      </c>
      <c r="AD919" s="143">
        <f t="shared" si="1159"/>
        <v>0</v>
      </c>
      <c r="AE919" s="143">
        <f t="shared" si="1159"/>
        <v>0</v>
      </c>
      <c r="AF919" s="143">
        <f t="shared" si="1159"/>
        <v>0</v>
      </c>
      <c r="AG919" s="143">
        <f t="shared" si="1159"/>
        <v>0</v>
      </c>
      <c r="AH919" s="143">
        <f t="shared" si="1159"/>
        <v>0</v>
      </c>
      <c r="AI919" s="143">
        <f t="shared" si="1159"/>
        <v>0</v>
      </c>
      <c r="AJ919" s="143">
        <f t="shared" si="1159"/>
        <v>0</v>
      </c>
      <c r="AK919" s="143">
        <f t="shared" si="1159"/>
        <v>0</v>
      </c>
      <c r="AL919" s="143">
        <f t="shared" si="1159"/>
        <v>0</v>
      </c>
      <c r="AM919" s="143">
        <f t="shared" si="1159"/>
        <v>0</v>
      </c>
      <c r="AN919" s="143">
        <f t="shared" si="1159"/>
        <v>0</v>
      </c>
      <c r="AO919" s="143">
        <f t="shared" si="1159"/>
        <v>0</v>
      </c>
      <c r="AP919" s="143">
        <f t="shared" si="1159"/>
        <v>0</v>
      </c>
      <c r="AQ919" s="143">
        <f t="shared" si="1159"/>
        <v>0</v>
      </c>
      <c r="AR919" s="143">
        <f t="shared" si="1159"/>
        <v>0</v>
      </c>
      <c r="AS919" s="143">
        <f t="shared" si="1159"/>
        <v>0</v>
      </c>
      <c r="AT919" s="143">
        <f t="shared" si="1159"/>
        <v>0</v>
      </c>
      <c r="AU919" s="143">
        <f t="shared" si="1159"/>
        <v>0</v>
      </c>
      <c r="AV919" s="143">
        <f t="shared" ref="AV919:BA919" si="1160">AV912</f>
        <v>0</v>
      </c>
      <c r="AW919" s="143">
        <f t="shared" si="1160"/>
        <v>0</v>
      </c>
      <c r="AX919" s="143">
        <f t="shared" si="1160"/>
        <v>0</v>
      </c>
      <c r="AY919" s="143">
        <f t="shared" si="1160"/>
        <v>0</v>
      </c>
      <c r="AZ919" s="143">
        <f t="shared" si="1160"/>
        <v>0</v>
      </c>
      <c r="BA919" s="143">
        <f t="shared" si="1160"/>
        <v>0</v>
      </c>
      <c r="BB919" s="143"/>
      <c r="BC919" s="223"/>
    </row>
    <row r="920" spans="1:55" ht="19.5" customHeight="1">
      <c r="A920" s="240"/>
      <c r="B920" s="247"/>
      <c r="C920" s="240"/>
      <c r="D920" s="226"/>
      <c r="E920" s="204"/>
      <c r="F920" s="233"/>
      <c r="G920" s="204"/>
      <c r="H920" s="204"/>
      <c r="I920" s="204"/>
      <c r="J920" s="175"/>
      <c r="K920" s="175"/>
      <c r="L920" s="175"/>
      <c r="M920" s="175"/>
      <c r="N920" s="175"/>
      <c r="O920" s="175"/>
      <c r="P920" s="175"/>
      <c r="Q920" s="175"/>
      <c r="R920" s="175"/>
      <c r="S920" s="175"/>
      <c r="T920" s="175"/>
      <c r="U920" s="175"/>
      <c r="V920" s="175"/>
      <c r="W920" s="175"/>
      <c r="X920" s="175"/>
      <c r="Y920" s="175"/>
      <c r="Z920" s="175"/>
      <c r="AA920" s="175"/>
      <c r="AB920" s="175"/>
      <c r="AC920" s="175"/>
      <c r="AD920" s="175"/>
      <c r="AE920" s="175"/>
      <c r="AF920" s="175"/>
      <c r="AG920" s="175"/>
      <c r="AH920" s="175"/>
      <c r="AI920" s="175"/>
      <c r="AJ920" s="175"/>
      <c r="AK920" s="175"/>
      <c r="AL920" s="175"/>
      <c r="AM920" s="175"/>
      <c r="AN920" s="175"/>
      <c r="AO920" s="175"/>
      <c r="AP920" s="175"/>
      <c r="AQ920" s="175"/>
      <c r="AR920" s="175"/>
      <c r="AS920" s="175"/>
      <c r="AT920" s="175"/>
      <c r="AU920" s="175"/>
      <c r="AV920" s="175"/>
      <c r="AW920" s="175"/>
      <c r="AX920" s="175"/>
      <c r="AY920" s="175"/>
      <c r="AZ920" s="119"/>
      <c r="BA920" s="119"/>
      <c r="BB920" s="119"/>
    </row>
    <row r="921" spans="1:55" ht="16.5" customHeight="1">
      <c r="A921" s="156" t="s">
        <v>323</v>
      </c>
      <c r="B921" s="156"/>
      <c r="C921" s="156"/>
      <c r="D921" s="156"/>
      <c r="E921" s="155"/>
      <c r="F921" s="155"/>
      <c r="G921" s="155"/>
      <c r="H921" s="155"/>
      <c r="I921" s="155"/>
      <c r="J921" s="155"/>
      <c r="K921" s="155"/>
      <c r="L921" s="155"/>
      <c r="M921" s="155"/>
      <c r="N921" s="155"/>
      <c r="O921" s="155"/>
      <c r="P921" s="155"/>
      <c r="Q921" s="155"/>
      <c r="R921" s="155"/>
      <c r="S921" s="155"/>
      <c r="T921" s="155"/>
      <c r="U921" s="155"/>
      <c r="V921" s="155"/>
      <c r="W921" s="155"/>
      <c r="X921" s="155"/>
      <c r="Y921" s="155"/>
      <c r="Z921" s="155"/>
      <c r="AA921" s="155"/>
      <c r="AB921" s="155"/>
      <c r="AC921" s="155"/>
      <c r="AD921" s="155"/>
      <c r="AE921" s="155"/>
      <c r="AF921" s="155"/>
      <c r="AG921" s="155"/>
      <c r="AH921" s="155"/>
      <c r="AI921" s="155"/>
      <c r="AJ921" s="155"/>
      <c r="AK921" s="155"/>
      <c r="AL921" s="155"/>
      <c r="AM921" s="155"/>
      <c r="AN921" s="155"/>
      <c r="AO921" s="155"/>
      <c r="AP921" s="155"/>
      <c r="AQ921" s="155"/>
      <c r="AR921" s="155"/>
      <c r="AS921" s="155"/>
      <c r="AT921" s="155"/>
      <c r="AU921" s="155"/>
      <c r="AV921" s="155"/>
      <c r="AW921" s="155"/>
      <c r="AX921" s="155"/>
      <c r="AY921" s="155"/>
      <c r="AZ921" s="115"/>
      <c r="BA921" s="115"/>
      <c r="BB921" s="115"/>
      <c r="BC921" s="115"/>
    </row>
    <row r="922" spans="1:55" ht="18">
      <c r="A922" s="122"/>
      <c r="B922" s="120" t="s">
        <v>322</v>
      </c>
      <c r="C922" s="120"/>
      <c r="D922" s="123"/>
      <c r="E922" s="124"/>
      <c r="F922" s="124"/>
      <c r="G922" s="124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0"/>
      <c r="AP922" s="120"/>
      <c r="AQ922" s="120"/>
      <c r="AR922" s="120"/>
      <c r="AS922" s="120"/>
      <c r="AT922" s="121"/>
      <c r="AU922" s="121"/>
      <c r="AV922" s="121"/>
      <c r="AW922" s="121"/>
      <c r="AX922" s="121"/>
      <c r="AY922" s="125"/>
      <c r="AZ922" s="101"/>
      <c r="BA922" s="101"/>
      <c r="BB922" s="101"/>
    </row>
    <row r="923" spans="1:55" ht="18.75" customHeight="1">
      <c r="A923" s="371" t="s">
        <v>577</v>
      </c>
      <c r="B923" s="371"/>
      <c r="C923" s="371"/>
      <c r="D923" s="371"/>
      <c r="E923" s="371"/>
      <c r="F923" s="371"/>
      <c r="G923" s="371"/>
      <c r="H923" s="371"/>
      <c r="I923" s="371"/>
      <c r="J923" s="371"/>
      <c r="K923" s="371"/>
      <c r="L923" s="371"/>
      <c r="M923" s="371"/>
      <c r="N923" s="371"/>
      <c r="O923" s="371"/>
      <c r="P923" s="371"/>
      <c r="Q923" s="371"/>
      <c r="R923" s="371"/>
      <c r="S923" s="371"/>
      <c r="T923" s="371"/>
      <c r="U923" s="371"/>
      <c r="V923" s="371"/>
      <c r="W923" s="371"/>
      <c r="X923" s="371"/>
      <c r="Y923" s="371"/>
      <c r="Z923" s="371"/>
      <c r="AA923" s="371"/>
      <c r="AB923" s="371"/>
      <c r="AC923" s="371"/>
      <c r="AD923" s="371"/>
      <c r="AE923" s="371"/>
      <c r="AF923" s="371"/>
      <c r="AG923" s="371"/>
      <c r="AH923" s="371"/>
      <c r="AI923" s="371"/>
      <c r="AJ923" s="371"/>
      <c r="AK923" s="371"/>
      <c r="AL923" s="371"/>
      <c r="AM923" s="371"/>
      <c r="AN923" s="371"/>
      <c r="AO923" s="371"/>
      <c r="AP923" s="371"/>
      <c r="AQ923" s="371"/>
      <c r="AR923" s="371"/>
      <c r="AS923" s="371"/>
      <c r="AT923" s="371"/>
      <c r="AU923" s="371"/>
      <c r="AV923" s="371"/>
      <c r="AW923" s="371"/>
      <c r="AX923" s="371"/>
      <c r="AY923" s="371"/>
      <c r="AZ923" s="101"/>
      <c r="BA923" s="101"/>
      <c r="BB923" s="101"/>
    </row>
    <row r="924" spans="1:55" ht="18">
      <c r="A924" s="122"/>
      <c r="B924" s="120" t="s">
        <v>275</v>
      </c>
      <c r="C924" s="120"/>
      <c r="D924" s="123"/>
      <c r="E924" s="124"/>
      <c r="F924" s="124"/>
      <c r="G924" s="124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0"/>
      <c r="AP924" s="120"/>
      <c r="AQ924" s="120"/>
      <c r="AR924" s="120"/>
      <c r="AS924" s="120"/>
      <c r="AT924" s="121"/>
      <c r="AU924" s="121"/>
      <c r="AV924" s="121"/>
      <c r="AW924" s="121"/>
      <c r="AX924" s="121"/>
      <c r="AY924" s="125"/>
      <c r="AZ924" s="101"/>
      <c r="BA924" s="101"/>
      <c r="BB924" s="101"/>
    </row>
    <row r="925" spans="1:55" ht="18">
      <c r="A925" s="122"/>
      <c r="B925" s="120"/>
      <c r="C925" s="120"/>
      <c r="D925" s="123"/>
      <c r="E925" s="124"/>
      <c r="F925" s="124"/>
      <c r="G925" s="124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0"/>
      <c r="AP925" s="120"/>
      <c r="AQ925" s="120"/>
      <c r="AR925" s="120"/>
      <c r="AS925" s="120"/>
      <c r="AT925" s="121"/>
      <c r="AU925" s="121"/>
      <c r="AV925" s="121"/>
      <c r="AW925" s="121"/>
      <c r="AX925" s="121"/>
      <c r="AY925" s="125"/>
      <c r="AZ925" s="101"/>
      <c r="BA925" s="101"/>
      <c r="BB925" s="101"/>
    </row>
    <row r="926" spans="1:55" ht="18.75" customHeight="1">
      <c r="A926" s="371" t="s">
        <v>576</v>
      </c>
      <c r="B926" s="371"/>
      <c r="C926" s="371"/>
      <c r="D926" s="372"/>
      <c r="E926" s="372"/>
      <c r="F926" s="372"/>
      <c r="G926" s="372"/>
      <c r="H926" s="372"/>
      <c r="I926" s="372"/>
      <c r="J926" s="372"/>
      <c r="K926" s="372"/>
      <c r="L926" s="372"/>
      <c r="M926" s="372"/>
      <c r="N926" s="372"/>
      <c r="O926" s="372"/>
      <c r="P926" s="372"/>
      <c r="Q926" s="372"/>
      <c r="R926" s="372"/>
      <c r="S926" s="372"/>
      <c r="T926" s="372"/>
      <c r="U926" s="372"/>
      <c r="V926" s="175"/>
      <c r="W926" s="175"/>
      <c r="X926" s="175"/>
      <c r="Y926" s="175"/>
      <c r="Z926" s="175"/>
      <c r="AA926" s="175"/>
      <c r="AB926" s="175"/>
      <c r="AC926" s="175"/>
      <c r="AD926" s="175"/>
      <c r="AE926" s="175"/>
      <c r="AF926" s="175"/>
      <c r="AG926" s="175"/>
      <c r="AH926" s="175"/>
      <c r="AI926" s="175"/>
      <c r="AJ926" s="175"/>
      <c r="AK926" s="175"/>
      <c r="AL926" s="175"/>
      <c r="AM926" s="175"/>
      <c r="AN926" s="175"/>
      <c r="AO926" s="175"/>
      <c r="AP926" s="175"/>
      <c r="AQ926" s="175"/>
      <c r="AR926" s="175"/>
      <c r="AS926" s="175"/>
      <c r="AT926" s="175"/>
      <c r="AU926" s="175"/>
      <c r="AV926" s="175"/>
      <c r="AW926" s="175"/>
      <c r="AX926" s="175"/>
      <c r="AY926" s="175"/>
      <c r="AZ926" s="119"/>
      <c r="BA926" s="119"/>
      <c r="BB926" s="119"/>
    </row>
    <row r="929" spans="1:55" ht="18">
      <c r="A929" s="155"/>
      <c r="B929" s="120"/>
      <c r="C929" s="120"/>
      <c r="D929" s="123"/>
      <c r="E929" s="124"/>
      <c r="F929" s="124"/>
      <c r="G929" s="124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0"/>
      <c r="AP929" s="120"/>
      <c r="AQ929" s="120"/>
      <c r="AR929" s="120"/>
      <c r="AS929" s="120"/>
      <c r="AT929" s="121"/>
      <c r="AU929" s="121"/>
      <c r="AV929" s="121"/>
      <c r="AW929" s="121"/>
      <c r="AX929" s="121"/>
      <c r="AY929" s="125"/>
      <c r="AZ929" s="101"/>
      <c r="BA929" s="101"/>
      <c r="BB929" s="101"/>
    </row>
    <row r="930" spans="1:55">
      <c r="A930" s="108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  <c r="AN930" s="109"/>
      <c r="AT930" s="109"/>
      <c r="AU930" s="109"/>
      <c r="AV930" s="109"/>
      <c r="AW930" s="109"/>
      <c r="AX930" s="109"/>
      <c r="AY930" s="101"/>
      <c r="AZ930" s="101"/>
      <c r="BA930" s="101"/>
      <c r="BB930" s="101"/>
    </row>
    <row r="931" spans="1:55">
      <c r="A931" s="108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  <c r="AL931" s="109"/>
      <c r="AM931" s="109"/>
      <c r="AN931" s="109"/>
      <c r="AT931" s="109"/>
      <c r="AU931" s="109"/>
      <c r="AV931" s="109"/>
      <c r="AW931" s="109"/>
      <c r="AX931" s="109"/>
      <c r="AY931" s="101"/>
      <c r="AZ931" s="101"/>
      <c r="BA931" s="101"/>
      <c r="BB931" s="101"/>
    </row>
    <row r="932" spans="1:55">
      <c r="A932" s="108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  <c r="AL932" s="109"/>
      <c r="AM932" s="109"/>
      <c r="AN932" s="109"/>
      <c r="AT932" s="109"/>
      <c r="AU932" s="109"/>
      <c r="AV932" s="109"/>
      <c r="AW932" s="109"/>
      <c r="AX932" s="109"/>
      <c r="AY932" s="101"/>
      <c r="AZ932" s="101"/>
      <c r="BA932" s="101"/>
      <c r="BB932" s="101"/>
    </row>
    <row r="933" spans="1:55" ht="14.25" customHeight="1">
      <c r="A933" s="108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  <c r="AL933" s="109"/>
      <c r="AM933" s="109"/>
      <c r="AN933" s="109"/>
      <c r="AT933" s="109"/>
      <c r="AU933" s="109"/>
      <c r="AV933" s="109"/>
      <c r="AW933" s="109"/>
      <c r="AX933" s="109"/>
      <c r="AY933" s="101"/>
      <c r="AZ933" s="101"/>
      <c r="BA933" s="101"/>
      <c r="BB933" s="101"/>
    </row>
    <row r="934" spans="1:55">
      <c r="A934" s="110"/>
      <c r="D934" s="218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  <c r="AL934" s="109"/>
      <c r="AM934" s="109"/>
      <c r="AN934" s="109"/>
      <c r="AT934" s="109"/>
      <c r="AU934" s="109"/>
      <c r="AV934" s="109"/>
      <c r="AW934" s="109"/>
      <c r="AX934" s="109"/>
      <c r="AY934" s="101"/>
      <c r="AZ934" s="101"/>
      <c r="BA934" s="101"/>
      <c r="BB934" s="101"/>
    </row>
    <row r="935" spans="1:55">
      <c r="A935" s="108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  <c r="AL935" s="109"/>
      <c r="AM935" s="109"/>
      <c r="AN935" s="109"/>
      <c r="AT935" s="109"/>
      <c r="AU935" s="109"/>
      <c r="AV935" s="109"/>
      <c r="AW935" s="109"/>
      <c r="AX935" s="109"/>
      <c r="AY935" s="101"/>
      <c r="AZ935" s="101"/>
      <c r="BA935" s="101"/>
      <c r="BB935" s="101"/>
    </row>
    <row r="936" spans="1:55">
      <c r="A936" s="108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  <c r="AL936" s="109"/>
      <c r="AM936" s="109"/>
      <c r="AN936" s="109"/>
      <c r="AT936" s="109"/>
      <c r="AU936" s="109"/>
      <c r="AV936" s="109"/>
      <c r="AW936" s="109"/>
      <c r="AX936" s="109"/>
      <c r="AY936" s="101"/>
      <c r="AZ936" s="101"/>
      <c r="BA936" s="101"/>
      <c r="BB936" s="101"/>
    </row>
    <row r="937" spans="1:55">
      <c r="A937" s="108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  <c r="AL937" s="109"/>
      <c r="AM937" s="109"/>
      <c r="AN937" s="109"/>
      <c r="AT937" s="109"/>
      <c r="AU937" s="109"/>
      <c r="AV937" s="109"/>
      <c r="AW937" s="109"/>
      <c r="AX937" s="109"/>
      <c r="AY937" s="101"/>
      <c r="AZ937" s="101"/>
      <c r="BA937" s="101"/>
      <c r="BB937" s="101"/>
    </row>
    <row r="938" spans="1:55">
      <c r="A938" s="108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  <c r="AL938" s="109"/>
      <c r="AM938" s="109"/>
      <c r="AN938" s="109"/>
      <c r="AT938" s="109"/>
      <c r="AU938" s="109"/>
      <c r="AV938" s="109"/>
      <c r="AW938" s="109"/>
      <c r="AX938" s="109"/>
      <c r="AY938" s="101"/>
      <c r="AZ938" s="101"/>
      <c r="BA938" s="101"/>
      <c r="BB938" s="101"/>
    </row>
    <row r="939" spans="1:55" ht="12.75" customHeight="1">
      <c r="A939" s="108"/>
    </row>
    <row r="940" spans="1:55">
      <c r="A940" s="110"/>
    </row>
    <row r="941" spans="1:55">
      <c r="A941" s="108"/>
      <c r="T941" s="113"/>
      <c r="U941" s="113"/>
      <c r="V941" s="113"/>
      <c r="W941" s="113"/>
      <c r="X941" s="113"/>
      <c r="Y941" s="113"/>
      <c r="Z941" s="113"/>
      <c r="AA941" s="113"/>
      <c r="AB941" s="113"/>
      <c r="AC941" s="113"/>
      <c r="AD941" s="113"/>
      <c r="AE941" s="113"/>
      <c r="AF941" s="113"/>
      <c r="AG941" s="113"/>
      <c r="AH941" s="113"/>
      <c r="AI941" s="113"/>
      <c r="AJ941" s="113"/>
      <c r="AK941" s="113"/>
      <c r="AL941" s="113"/>
      <c r="AM941" s="113"/>
      <c r="AN941" s="113"/>
      <c r="AT941" s="113"/>
      <c r="AU941" s="113"/>
      <c r="AV941" s="113"/>
      <c r="AW941" s="113"/>
      <c r="AX941" s="113"/>
    </row>
    <row r="942" spans="1:55" s="107" customFormat="1">
      <c r="A942" s="108"/>
      <c r="D942" s="111"/>
      <c r="E942" s="112"/>
      <c r="F942" s="112"/>
      <c r="G942" s="112"/>
      <c r="T942" s="113"/>
      <c r="U942" s="113"/>
      <c r="V942" s="113"/>
      <c r="W942" s="113"/>
      <c r="X942" s="113"/>
      <c r="Y942" s="113"/>
      <c r="Z942" s="113"/>
      <c r="AA942" s="113"/>
      <c r="AB942" s="113"/>
      <c r="AC942" s="113"/>
      <c r="AD942" s="113"/>
      <c r="AE942" s="113"/>
      <c r="AF942" s="113"/>
      <c r="AG942" s="113"/>
      <c r="AH942" s="113"/>
      <c r="AI942" s="113"/>
      <c r="AJ942" s="113"/>
      <c r="AK942" s="113"/>
      <c r="AL942" s="113"/>
      <c r="AM942" s="113"/>
      <c r="AN942" s="113"/>
      <c r="AT942" s="113"/>
      <c r="AU942" s="113"/>
      <c r="AV942" s="113"/>
      <c r="AW942" s="113"/>
      <c r="AX942" s="113"/>
      <c r="BC942" s="101"/>
    </row>
    <row r="943" spans="1:55" s="107" customFormat="1">
      <c r="A943" s="108"/>
      <c r="D943" s="111"/>
      <c r="E943" s="112"/>
      <c r="F943" s="112"/>
      <c r="G943" s="112"/>
      <c r="T943" s="113"/>
      <c r="U943" s="113"/>
      <c r="V943" s="113"/>
      <c r="W943" s="113"/>
      <c r="X943" s="113"/>
      <c r="Y943" s="113"/>
      <c r="Z943" s="113"/>
      <c r="AA943" s="113"/>
      <c r="AB943" s="113"/>
      <c r="AC943" s="113"/>
      <c r="AD943" s="113"/>
      <c r="AE943" s="113"/>
      <c r="AF943" s="113"/>
      <c r="AG943" s="113"/>
      <c r="AH943" s="113"/>
      <c r="AI943" s="113"/>
      <c r="AJ943" s="113"/>
      <c r="AK943" s="113"/>
      <c r="AL943" s="113"/>
      <c r="AM943" s="113"/>
      <c r="AN943" s="113"/>
      <c r="AT943" s="113"/>
      <c r="AU943" s="113"/>
      <c r="AV943" s="113"/>
      <c r="AW943" s="113"/>
      <c r="AX943" s="113"/>
      <c r="BC943" s="101"/>
    </row>
    <row r="944" spans="1:55" s="107" customFormat="1">
      <c r="A944" s="108"/>
      <c r="D944" s="111"/>
      <c r="E944" s="112"/>
      <c r="F944" s="112"/>
      <c r="G944" s="112"/>
      <c r="T944" s="113"/>
      <c r="U944" s="113"/>
      <c r="V944" s="113"/>
      <c r="W944" s="113"/>
      <c r="X944" s="113"/>
      <c r="Y944" s="113"/>
      <c r="Z944" s="113"/>
      <c r="AA944" s="113"/>
      <c r="AB944" s="113"/>
      <c r="AC944" s="113"/>
      <c r="AD944" s="113"/>
      <c r="AE944" s="113"/>
      <c r="AF944" s="113"/>
      <c r="AG944" s="113"/>
      <c r="AH944" s="113"/>
      <c r="AI944" s="113"/>
      <c r="AJ944" s="113"/>
      <c r="AK944" s="113"/>
      <c r="AL944" s="113"/>
      <c r="AM944" s="113"/>
      <c r="AN944" s="113"/>
      <c r="AT944" s="113"/>
      <c r="AU944" s="113"/>
      <c r="AV944" s="113"/>
      <c r="AW944" s="113"/>
      <c r="AX944" s="113"/>
      <c r="BC944" s="101"/>
    </row>
    <row r="945" spans="1:55" s="107" customFormat="1">
      <c r="A945" s="108"/>
      <c r="D945" s="111"/>
      <c r="E945" s="112"/>
      <c r="F945" s="112"/>
      <c r="G945" s="112"/>
      <c r="BC945" s="101"/>
    </row>
    <row r="951" spans="1:55" s="107" customFormat="1" ht="49.5" customHeight="1">
      <c r="D951" s="111"/>
      <c r="E951" s="112"/>
      <c r="F951" s="112"/>
      <c r="G951" s="112"/>
      <c r="BC951" s="101"/>
    </row>
  </sheetData>
  <mergeCells count="418">
    <mergeCell ref="A861:BC861"/>
    <mergeCell ref="A862:BC862"/>
    <mergeCell ref="A923:AY923"/>
    <mergeCell ref="A899:A905"/>
    <mergeCell ref="B899:B905"/>
    <mergeCell ref="C899:C905"/>
    <mergeCell ref="BB899:BB905"/>
    <mergeCell ref="A906:C912"/>
    <mergeCell ref="A913:C919"/>
    <mergeCell ref="A878:A884"/>
    <mergeCell ref="B878:B884"/>
    <mergeCell ref="C878:C884"/>
    <mergeCell ref="BB878:BB884"/>
    <mergeCell ref="A885:A891"/>
    <mergeCell ref="B885:B891"/>
    <mergeCell ref="C885:C891"/>
    <mergeCell ref="BB885:BB891"/>
    <mergeCell ref="A892:A898"/>
    <mergeCell ref="B892:B898"/>
    <mergeCell ref="C892:C898"/>
    <mergeCell ref="BB892:BB898"/>
    <mergeCell ref="A863:BC863"/>
    <mergeCell ref="A864:A870"/>
    <mergeCell ref="B864:B870"/>
    <mergeCell ref="C864:C870"/>
    <mergeCell ref="BB864:BB870"/>
    <mergeCell ref="A871:A877"/>
    <mergeCell ref="B871:B877"/>
    <mergeCell ref="C871:C877"/>
    <mergeCell ref="BB871:BB877"/>
    <mergeCell ref="A596:A602"/>
    <mergeCell ref="B596:B602"/>
    <mergeCell ref="C596:C602"/>
    <mergeCell ref="BB840:BB846"/>
    <mergeCell ref="A652:A658"/>
    <mergeCell ref="B652:B658"/>
    <mergeCell ref="C652:C658"/>
    <mergeCell ref="A617:A623"/>
    <mergeCell ref="B617:B623"/>
    <mergeCell ref="C617:C623"/>
    <mergeCell ref="A624:A630"/>
    <mergeCell ref="B624:B630"/>
    <mergeCell ref="C624:C630"/>
    <mergeCell ref="A631:A637"/>
    <mergeCell ref="B631:B637"/>
    <mergeCell ref="C631:C637"/>
    <mergeCell ref="C645:C651"/>
    <mergeCell ref="A790:A796"/>
    <mergeCell ref="B554:B560"/>
    <mergeCell ref="A427:A433"/>
    <mergeCell ref="B427:B433"/>
    <mergeCell ref="A525:A531"/>
    <mergeCell ref="B525:B531"/>
    <mergeCell ref="C525:C531"/>
    <mergeCell ref="C427:C433"/>
    <mergeCell ref="A434:A440"/>
    <mergeCell ref="B434:B440"/>
    <mergeCell ref="C434:C440"/>
    <mergeCell ref="A441:A447"/>
    <mergeCell ref="B441:B447"/>
    <mergeCell ref="C441:C447"/>
    <mergeCell ref="A448:A454"/>
    <mergeCell ref="B448:B454"/>
    <mergeCell ref="C448:C454"/>
    <mergeCell ref="BB182:BB188"/>
    <mergeCell ref="BB462:BB467"/>
    <mergeCell ref="A476:A482"/>
    <mergeCell ref="B476:B482"/>
    <mergeCell ref="C476:C482"/>
    <mergeCell ref="A455:C461"/>
    <mergeCell ref="A462:A468"/>
    <mergeCell ref="A797:A803"/>
    <mergeCell ref="B797:B803"/>
    <mergeCell ref="C797:C803"/>
    <mergeCell ref="BB797:BB803"/>
    <mergeCell ref="B462:B468"/>
    <mergeCell ref="C462:C468"/>
    <mergeCell ref="A497:A503"/>
    <mergeCell ref="B497:B503"/>
    <mergeCell ref="C497:C503"/>
    <mergeCell ref="A504:A510"/>
    <mergeCell ref="B504:B510"/>
    <mergeCell ref="C504:C510"/>
    <mergeCell ref="A547:A553"/>
    <mergeCell ref="B547:B553"/>
    <mergeCell ref="C547:C553"/>
    <mergeCell ref="A518:A524"/>
    <mergeCell ref="B518:B524"/>
    <mergeCell ref="A154:A160"/>
    <mergeCell ref="B154:B160"/>
    <mergeCell ref="C154:C160"/>
    <mergeCell ref="A161:A167"/>
    <mergeCell ref="B161:B167"/>
    <mergeCell ref="C161:C167"/>
    <mergeCell ref="A168:A174"/>
    <mergeCell ref="B168:B174"/>
    <mergeCell ref="C168:C174"/>
    <mergeCell ref="BC56:BC62"/>
    <mergeCell ref="BB540:BB546"/>
    <mergeCell ref="BB738:BB744"/>
    <mergeCell ref="BB783:BB789"/>
    <mergeCell ref="A511:A517"/>
    <mergeCell ref="B511:B517"/>
    <mergeCell ref="C511:C517"/>
    <mergeCell ref="A540:A546"/>
    <mergeCell ref="B540:C546"/>
    <mergeCell ref="A738:A744"/>
    <mergeCell ref="B738:B744"/>
    <mergeCell ref="C738:C744"/>
    <mergeCell ref="A736:BC736"/>
    <mergeCell ref="A561:A567"/>
    <mergeCell ref="B561:B567"/>
    <mergeCell ref="C561:C567"/>
    <mergeCell ref="A568:A574"/>
    <mergeCell ref="B568:B574"/>
    <mergeCell ref="C568:C574"/>
    <mergeCell ref="A554:A560"/>
    <mergeCell ref="A610:A616"/>
    <mergeCell ref="B610:B616"/>
    <mergeCell ref="C610:C616"/>
    <mergeCell ref="A722:C728"/>
    <mergeCell ref="B84:B90"/>
    <mergeCell ref="C84:C90"/>
    <mergeCell ref="C56:C62"/>
    <mergeCell ref="A224:A230"/>
    <mergeCell ref="B224:B230"/>
    <mergeCell ref="C224:C230"/>
    <mergeCell ref="A231:A237"/>
    <mergeCell ref="B231:B237"/>
    <mergeCell ref="C231:C237"/>
    <mergeCell ref="A210:A216"/>
    <mergeCell ref="B210:B216"/>
    <mergeCell ref="C210:C216"/>
    <mergeCell ref="A217:A223"/>
    <mergeCell ref="C217:C223"/>
    <mergeCell ref="A196:A202"/>
    <mergeCell ref="B196:B202"/>
    <mergeCell ref="C196:C202"/>
    <mergeCell ref="A203:A209"/>
    <mergeCell ref="B63:B69"/>
    <mergeCell ref="C63:C69"/>
    <mergeCell ref="A119:A125"/>
    <mergeCell ref="B119:B125"/>
    <mergeCell ref="C119:C125"/>
    <mergeCell ref="A175:C181"/>
    <mergeCell ref="A926:U926"/>
    <mergeCell ref="A766:C772"/>
    <mergeCell ref="A737:BC737"/>
    <mergeCell ref="A773:C779"/>
    <mergeCell ref="A783:A789"/>
    <mergeCell ref="B783:B789"/>
    <mergeCell ref="C783:C789"/>
    <mergeCell ref="A782:BC782"/>
    <mergeCell ref="A825:C831"/>
    <mergeCell ref="A832:C838"/>
    <mergeCell ref="A780:BC780"/>
    <mergeCell ref="A781:BC781"/>
    <mergeCell ref="A745:A751"/>
    <mergeCell ref="B745:B751"/>
    <mergeCell ref="C745:C751"/>
    <mergeCell ref="A752:A758"/>
    <mergeCell ref="B752:B758"/>
    <mergeCell ref="C752:C758"/>
    <mergeCell ref="A847:C853"/>
    <mergeCell ref="A854:C860"/>
    <mergeCell ref="A839:BC839"/>
    <mergeCell ref="A840:A846"/>
    <mergeCell ref="B840:B846"/>
    <mergeCell ref="C840:C846"/>
    <mergeCell ref="A2:BC2"/>
    <mergeCell ref="A3:BC3"/>
    <mergeCell ref="A4:BC4"/>
    <mergeCell ref="A5:AO5"/>
    <mergeCell ref="A6:A8"/>
    <mergeCell ref="B6:B8"/>
    <mergeCell ref="C6:C8"/>
    <mergeCell ref="D6:D8"/>
    <mergeCell ref="E6:G6"/>
    <mergeCell ref="H6:BA6"/>
    <mergeCell ref="AY7:BA7"/>
    <mergeCell ref="BC6:BC8"/>
    <mergeCell ref="E7:E8"/>
    <mergeCell ref="F7:F8"/>
    <mergeCell ref="G7:G8"/>
    <mergeCell ref="H7:J7"/>
    <mergeCell ref="T7:V7"/>
    <mergeCell ref="W7:Y7"/>
    <mergeCell ref="BB6:BB8"/>
    <mergeCell ref="A25:C31"/>
    <mergeCell ref="K7:M7"/>
    <mergeCell ref="N7:P7"/>
    <mergeCell ref="Q7:S7"/>
    <mergeCell ref="A32:BC32"/>
    <mergeCell ref="A10:C16"/>
    <mergeCell ref="A17:BC17"/>
    <mergeCell ref="A18:C24"/>
    <mergeCell ref="BC18:BC31"/>
    <mergeCell ref="Z7:AD7"/>
    <mergeCell ref="AE7:AI7"/>
    <mergeCell ref="AJ7:AN7"/>
    <mergeCell ref="AO7:AS7"/>
    <mergeCell ref="AT7:AX7"/>
    <mergeCell ref="A33:BC33"/>
    <mergeCell ref="A34:BC34"/>
    <mergeCell ref="A42:A48"/>
    <mergeCell ref="B42:B48"/>
    <mergeCell ref="C42:C48"/>
    <mergeCell ref="BC42:BC48"/>
    <mergeCell ref="B56:B62"/>
    <mergeCell ref="A91:A97"/>
    <mergeCell ref="B91:B97"/>
    <mergeCell ref="C91:C97"/>
    <mergeCell ref="A77:A83"/>
    <mergeCell ref="B77:B83"/>
    <mergeCell ref="C77:C83"/>
    <mergeCell ref="A84:A90"/>
    <mergeCell ref="A56:A62"/>
    <mergeCell ref="A49:A55"/>
    <mergeCell ref="B49:B55"/>
    <mergeCell ref="C49:C55"/>
    <mergeCell ref="A63:A69"/>
    <mergeCell ref="A35:A41"/>
    <mergeCell ref="B35:B41"/>
    <mergeCell ref="C35:C41"/>
    <mergeCell ref="BC35:BC41"/>
    <mergeCell ref="BB35:BB41"/>
    <mergeCell ref="BC63:BC69"/>
    <mergeCell ref="BC773:BC779"/>
    <mergeCell ref="A70:A76"/>
    <mergeCell ref="B70:B76"/>
    <mergeCell ref="C70:C76"/>
    <mergeCell ref="B217:B223"/>
    <mergeCell ref="A189:A195"/>
    <mergeCell ref="A532:C538"/>
    <mergeCell ref="A539:BC539"/>
    <mergeCell ref="A575:A581"/>
    <mergeCell ref="B575:B581"/>
    <mergeCell ref="C575:C581"/>
    <mergeCell ref="A582:A588"/>
    <mergeCell ref="B582:B588"/>
    <mergeCell ref="C582:C588"/>
    <mergeCell ref="A483:A489"/>
    <mergeCell ref="B483:B489"/>
    <mergeCell ref="C483:C489"/>
    <mergeCell ref="A490:A496"/>
    <mergeCell ref="A469:A475"/>
    <mergeCell ref="B469:B475"/>
    <mergeCell ref="C469:C475"/>
    <mergeCell ref="B490:B496"/>
    <mergeCell ref="C490:C496"/>
    <mergeCell ref="A147:A153"/>
    <mergeCell ref="B147:B153"/>
    <mergeCell ref="C147:C153"/>
    <mergeCell ref="A98:A104"/>
    <mergeCell ref="B98:B104"/>
    <mergeCell ref="C98:C104"/>
    <mergeCell ref="A105:A111"/>
    <mergeCell ref="B105:B111"/>
    <mergeCell ref="C105:C111"/>
    <mergeCell ref="A112:A118"/>
    <mergeCell ref="B112:B118"/>
    <mergeCell ref="C112:C118"/>
    <mergeCell ref="A126:A132"/>
    <mergeCell ref="B126:B132"/>
    <mergeCell ref="C126:C132"/>
    <mergeCell ref="A133:A139"/>
    <mergeCell ref="B133:B139"/>
    <mergeCell ref="C133:C139"/>
    <mergeCell ref="A140:A146"/>
    <mergeCell ref="B140:B146"/>
    <mergeCell ref="C140:C146"/>
    <mergeCell ref="A238:A244"/>
    <mergeCell ref="B238:B244"/>
    <mergeCell ref="C238:C244"/>
    <mergeCell ref="A245:A251"/>
    <mergeCell ref="B245:B251"/>
    <mergeCell ref="C245:C251"/>
    <mergeCell ref="B189:B195"/>
    <mergeCell ref="C189:C195"/>
    <mergeCell ref="A182:A188"/>
    <mergeCell ref="B182:B188"/>
    <mergeCell ref="C182:C188"/>
    <mergeCell ref="B203:B209"/>
    <mergeCell ref="C203:C209"/>
    <mergeCell ref="A252:A258"/>
    <mergeCell ref="B252:B258"/>
    <mergeCell ref="C252:C258"/>
    <mergeCell ref="A259:A265"/>
    <mergeCell ref="B259:B265"/>
    <mergeCell ref="C259:C265"/>
    <mergeCell ref="A266:A272"/>
    <mergeCell ref="B266:B272"/>
    <mergeCell ref="C266:C272"/>
    <mergeCell ref="A273:A279"/>
    <mergeCell ref="B273:B279"/>
    <mergeCell ref="C273:C279"/>
    <mergeCell ref="A280:A286"/>
    <mergeCell ref="B280:B286"/>
    <mergeCell ref="C280:C286"/>
    <mergeCell ref="A287:A293"/>
    <mergeCell ref="B287:B293"/>
    <mergeCell ref="C287:C293"/>
    <mergeCell ref="A294:A300"/>
    <mergeCell ref="B294:B300"/>
    <mergeCell ref="C294:C300"/>
    <mergeCell ref="A301:A307"/>
    <mergeCell ref="B301:B307"/>
    <mergeCell ref="C301:C307"/>
    <mergeCell ref="A308:A314"/>
    <mergeCell ref="B308:B314"/>
    <mergeCell ref="C308:C314"/>
    <mergeCell ref="A315:A321"/>
    <mergeCell ref="B315:B321"/>
    <mergeCell ref="C315:C321"/>
    <mergeCell ref="A322:A328"/>
    <mergeCell ref="B322:B328"/>
    <mergeCell ref="C322:C328"/>
    <mergeCell ref="A329:A335"/>
    <mergeCell ref="B329:B335"/>
    <mergeCell ref="C329:C335"/>
    <mergeCell ref="A336:A342"/>
    <mergeCell ref="B336:B342"/>
    <mergeCell ref="C336:C342"/>
    <mergeCell ref="A343:A349"/>
    <mergeCell ref="B343:B349"/>
    <mergeCell ref="C343:C349"/>
    <mergeCell ref="A350:A356"/>
    <mergeCell ref="B350:B356"/>
    <mergeCell ref="C350:C356"/>
    <mergeCell ref="A413:A419"/>
    <mergeCell ref="A357:A363"/>
    <mergeCell ref="B357:B363"/>
    <mergeCell ref="C357:C363"/>
    <mergeCell ref="A364:A370"/>
    <mergeCell ref="B364:B370"/>
    <mergeCell ref="C364:C370"/>
    <mergeCell ref="A371:A377"/>
    <mergeCell ref="B371:B377"/>
    <mergeCell ref="C371:C377"/>
    <mergeCell ref="A818:A824"/>
    <mergeCell ref="B818:B824"/>
    <mergeCell ref="C818:C824"/>
    <mergeCell ref="BB818:BB824"/>
    <mergeCell ref="A378:A384"/>
    <mergeCell ref="B378:B384"/>
    <mergeCell ref="C378:C384"/>
    <mergeCell ref="A385:A391"/>
    <mergeCell ref="B385:B391"/>
    <mergeCell ref="C385:C391"/>
    <mergeCell ref="A680:A686"/>
    <mergeCell ref="B680:B686"/>
    <mergeCell ref="C680:C686"/>
    <mergeCell ref="A659:A665"/>
    <mergeCell ref="B659:B665"/>
    <mergeCell ref="C659:C665"/>
    <mergeCell ref="A666:A672"/>
    <mergeCell ref="B666:B672"/>
    <mergeCell ref="C666:C672"/>
    <mergeCell ref="A673:A679"/>
    <mergeCell ref="B673:B679"/>
    <mergeCell ref="C673:C679"/>
    <mergeCell ref="A638:A644"/>
    <mergeCell ref="B638:B644"/>
    <mergeCell ref="A701:A707"/>
    <mergeCell ref="B701:B707"/>
    <mergeCell ref="C701:C707"/>
    <mergeCell ref="A708:A714"/>
    <mergeCell ref="B708:B714"/>
    <mergeCell ref="B413:B419"/>
    <mergeCell ref="C413:C419"/>
    <mergeCell ref="A392:A398"/>
    <mergeCell ref="B392:B398"/>
    <mergeCell ref="C392:C398"/>
    <mergeCell ref="A399:A405"/>
    <mergeCell ref="B399:B405"/>
    <mergeCell ref="C399:C405"/>
    <mergeCell ref="A406:A412"/>
    <mergeCell ref="B406:B412"/>
    <mergeCell ref="C406:C412"/>
    <mergeCell ref="A420:A426"/>
    <mergeCell ref="B420:B426"/>
    <mergeCell ref="C420:C426"/>
    <mergeCell ref="C518:C524"/>
    <mergeCell ref="C554:C560"/>
    <mergeCell ref="A589:A595"/>
    <mergeCell ref="B589:B595"/>
    <mergeCell ref="C589:C595"/>
    <mergeCell ref="A603:A609"/>
    <mergeCell ref="B603:B609"/>
    <mergeCell ref="C603:C609"/>
    <mergeCell ref="A687:A693"/>
    <mergeCell ref="B687:B693"/>
    <mergeCell ref="C687:C693"/>
    <mergeCell ref="A694:A700"/>
    <mergeCell ref="B694:B700"/>
    <mergeCell ref="C694:C700"/>
    <mergeCell ref="C638:C644"/>
    <mergeCell ref="A645:A651"/>
    <mergeCell ref="B645:B651"/>
    <mergeCell ref="C708:C714"/>
    <mergeCell ref="A715:A721"/>
    <mergeCell ref="B715:B721"/>
    <mergeCell ref="C715:C721"/>
    <mergeCell ref="B804:B810"/>
    <mergeCell ref="C804:C810"/>
    <mergeCell ref="BB804:BB810"/>
    <mergeCell ref="A811:A817"/>
    <mergeCell ref="B811:B817"/>
    <mergeCell ref="C811:C817"/>
    <mergeCell ref="BB811:BB817"/>
    <mergeCell ref="A759:A765"/>
    <mergeCell ref="B759:B765"/>
    <mergeCell ref="C759:C765"/>
    <mergeCell ref="B790:B796"/>
    <mergeCell ref="C790:C796"/>
    <mergeCell ref="BB790:BB796"/>
    <mergeCell ref="A729:C735"/>
    <mergeCell ref="A804:A810"/>
  </mergeCells>
  <pageMargins left="0.23622047244094491" right="0.27559055118110237" top="0.35433070866141736" bottom="0.23622047244094491" header="0.19685039370078741" footer="0"/>
  <pageSetup paperSize="9" scale="22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55"/>
  <sheetViews>
    <sheetView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2" sqref="E32:F47"/>
    </sheetView>
  </sheetViews>
  <sheetFormatPr defaultColWidth="9.109375" defaultRowHeight="13.8"/>
  <cols>
    <col min="1" max="1" width="7" style="153" customWidth="1"/>
    <col min="2" max="2" width="36" style="154" customWidth="1"/>
    <col min="3" max="4" width="14.88671875" style="154" customWidth="1"/>
    <col min="5" max="5" width="8.5546875" style="154" customWidth="1"/>
    <col min="6" max="6" width="8" style="154" customWidth="1"/>
    <col min="7" max="7" width="6.88671875" style="154" customWidth="1"/>
    <col min="8" max="9" width="6.44140625" style="154" customWidth="1"/>
    <col min="10" max="10" width="2.6640625" style="154" bestFit="1" customWidth="1"/>
    <col min="11" max="11" width="5.44140625" style="154" customWidth="1"/>
    <col min="12" max="12" width="6.109375" style="154" customWidth="1"/>
    <col min="13" max="13" width="2.6640625" style="154" bestFit="1" customWidth="1"/>
    <col min="14" max="14" width="5.5546875" style="154" customWidth="1"/>
    <col min="15" max="15" width="5.44140625" style="154" customWidth="1"/>
    <col min="16" max="16" width="2.6640625" style="154" bestFit="1" customWidth="1"/>
    <col min="17" max="18" width="6.109375" style="154" customWidth="1"/>
    <col min="19" max="19" width="2.6640625" style="154" bestFit="1" customWidth="1"/>
    <col min="20" max="20" width="4.88671875" style="154" customWidth="1"/>
    <col min="21" max="21" width="5.33203125" style="154" customWidth="1"/>
    <col min="22" max="22" width="2.6640625" style="154" bestFit="1" customWidth="1"/>
    <col min="23" max="23" width="5.6640625" style="154" customWidth="1"/>
    <col min="24" max="24" width="5.109375" style="154" customWidth="1"/>
    <col min="25" max="25" width="2.6640625" style="154" bestFit="1" customWidth="1"/>
    <col min="26" max="26" width="5.6640625" style="154" customWidth="1"/>
    <col min="27" max="27" width="5" style="154" customWidth="1"/>
    <col min="28" max="28" width="2.6640625" style="154" bestFit="1" customWidth="1"/>
    <col min="29" max="29" width="4.6640625" style="154" customWidth="1"/>
    <col min="30" max="30" width="4.5546875" style="154" customWidth="1"/>
    <col min="31" max="31" width="2.6640625" style="154" bestFit="1" customWidth="1"/>
    <col min="32" max="32" width="5" style="154" customWidth="1"/>
    <col min="33" max="33" width="5.109375" style="154" customWidth="1"/>
    <col min="34" max="34" width="2.6640625" style="154" bestFit="1" customWidth="1"/>
    <col min="35" max="35" width="5" style="154" customWidth="1"/>
    <col min="36" max="36" width="5.109375" style="154" customWidth="1"/>
    <col min="37" max="37" width="2.6640625" style="154" bestFit="1" customWidth="1"/>
    <col min="38" max="38" width="4.6640625" style="154" customWidth="1"/>
    <col min="39" max="39" width="6" style="154" customWidth="1"/>
    <col min="40" max="40" width="2.6640625" style="154" bestFit="1" customWidth="1"/>
    <col min="41" max="41" width="7.88671875" style="154" customWidth="1"/>
    <col min="42" max="42" width="9.5546875" style="154" customWidth="1"/>
    <col min="43" max="43" width="5.6640625" style="154" bestFit="1" customWidth="1"/>
    <col min="44" max="16384" width="9.109375" style="154"/>
  </cols>
  <sheetData>
    <row r="1" spans="1:43" s="116" customFormat="1" ht="21.75" customHeight="1">
      <c r="A1" s="399" t="s">
        <v>324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133"/>
      <c r="AQ1" s="133"/>
    </row>
    <row r="2" spans="1:43" s="36" customFormat="1" ht="8.25" customHeight="1">
      <c r="A2" s="38"/>
    </row>
    <row r="3" spans="1:43" s="36" customFormat="1" ht="12.75" customHeight="1">
      <c r="A3" s="400" t="s">
        <v>0</v>
      </c>
      <c r="B3" s="401" t="s">
        <v>42</v>
      </c>
      <c r="C3" s="401" t="s">
        <v>265</v>
      </c>
      <c r="D3" s="401" t="s">
        <v>512</v>
      </c>
      <c r="E3" s="270" t="s">
        <v>513</v>
      </c>
      <c r="F3" s="270"/>
      <c r="G3" s="270"/>
      <c r="H3" s="401" t="s">
        <v>256</v>
      </c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1"/>
      <c r="AP3" s="401"/>
      <c r="AQ3" s="401"/>
    </row>
    <row r="4" spans="1:43" s="36" customFormat="1" ht="66.75" customHeight="1">
      <c r="A4" s="400"/>
      <c r="B4" s="401"/>
      <c r="C4" s="401"/>
      <c r="D4" s="401"/>
      <c r="E4" s="270"/>
      <c r="F4" s="270"/>
      <c r="G4" s="270"/>
      <c r="H4" s="402" t="s">
        <v>17</v>
      </c>
      <c r="I4" s="402"/>
      <c r="J4" s="402"/>
      <c r="K4" s="402" t="s">
        <v>18</v>
      </c>
      <c r="L4" s="402"/>
      <c r="M4" s="402"/>
      <c r="N4" s="402" t="s">
        <v>22</v>
      </c>
      <c r="O4" s="402"/>
      <c r="P4" s="402"/>
      <c r="Q4" s="402" t="s">
        <v>24</v>
      </c>
      <c r="R4" s="402"/>
      <c r="S4" s="402"/>
      <c r="T4" s="402" t="s">
        <v>25</v>
      </c>
      <c r="U4" s="402"/>
      <c r="V4" s="402"/>
      <c r="W4" s="402" t="s">
        <v>26</v>
      </c>
      <c r="X4" s="402"/>
      <c r="Y4" s="402"/>
      <c r="Z4" s="402" t="s">
        <v>28</v>
      </c>
      <c r="AA4" s="402"/>
      <c r="AB4" s="402"/>
      <c r="AC4" s="402" t="s">
        <v>29</v>
      </c>
      <c r="AD4" s="402"/>
      <c r="AE4" s="402"/>
      <c r="AF4" s="402" t="s">
        <v>30</v>
      </c>
      <c r="AG4" s="402"/>
      <c r="AH4" s="402"/>
      <c r="AI4" s="402" t="s">
        <v>32</v>
      </c>
      <c r="AJ4" s="402"/>
      <c r="AK4" s="402"/>
      <c r="AL4" s="402" t="s">
        <v>33</v>
      </c>
      <c r="AM4" s="402"/>
      <c r="AN4" s="402"/>
      <c r="AO4" s="402" t="s">
        <v>34</v>
      </c>
      <c r="AP4" s="402"/>
      <c r="AQ4" s="402"/>
    </row>
    <row r="5" spans="1:43" s="100" customFormat="1" ht="26.4">
      <c r="A5" s="170"/>
      <c r="B5" s="170"/>
      <c r="C5" s="170"/>
      <c r="D5" s="170"/>
      <c r="E5" s="166" t="s">
        <v>20</v>
      </c>
      <c r="F5" s="166" t="s">
        <v>21</v>
      </c>
      <c r="G5" s="166" t="s">
        <v>19</v>
      </c>
      <c r="H5" s="166" t="s">
        <v>20</v>
      </c>
      <c r="I5" s="166" t="s">
        <v>21</v>
      </c>
      <c r="J5" s="166" t="s">
        <v>19</v>
      </c>
      <c r="K5" s="166" t="s">
        <v>20</v>
      </c>
      <c r="L5" s="166" t="s">
        <v>21</v>
      </c>
      <c r="M5" s="166" t="s">
        <v>19</v>
      </c>
      <c r="N5" s="166" t="s">
        <v>20</v>
      </c>
      <c r="O5" s="166" t="s">
        <v>21</v>
      </c>
      <c r="P5" s="166" t="s">
        <v>19</v>
      </c>
      <c r="Q5" s="166" t="s">
        <v>20</v>
      </c>
      <c r="R5" s="166" t="s">
        <v>21</v>
      </c>
      <c r="S5" s="166" t="s">
        <v>19</v>
      </c>
      <c r="T5" s="166" t="s">
        <v>20</v>
      </c>
      <c r="U5" s="166" t="s">
        <v>21</v>
      </c>
      <c r="V5" s="166" t="s">
        <v>19</v>
      </c>
      <c r="W5" s="166" t="s">
        <v>20</v>
      </c>
      <c r="X5" s="166" t="s">
        <v>21</v>
      </c>
      <c r="Y5" s="166" t="s">
        <v>19</v>
      </c>
      <c r="Z5" s="166" t="s">
        <v>20</v>
      </c>
      <c r="AA5" s="166" t="s">
        <v>21</v>
      </c>
      <c r="AB5" s="166" t="s">
        <v>19</v>
      </c>
      <c r="AC5" s="166" t="s">
        <v>20</v>
      </c>
      <c r="AD5" s="166" t="s">
        <v>21</v>
      </c>
      <c r="AE5" s="166" t="s">
        <v>19</v>
      </c>
      <c r="AF5" s="166" t="s">
        <v>20</v>
      </c>
      <c r="AG5" s="166" t="s">
        <v>21</v>
      </c>
      <c r="AH5" s="166" t="s">
        <v>19</v>
      </c>
      <c r="AI5" s="166" t="s">
        <v>20</v>
      </c>
      <c r="AJ5" s="166" t="s">
        <v>21</v>
      </c>
      <c r="AK5" s="166" t="s">
        <v>19</v>
      </c>
      <c r="AL5" s="166" t="s">
        <v>20</v>
      </c>
      <c r="AM5" s="166" t="s">
        <v>21</v>
      </c>
      <c r="AN5" s="166" t="s">
        <v>19</v>
      </c>
      <c r="AO5" s="166" t="s">
        <v>20</v>
      </c>
      <c r="AP5" s="166" t="s">
        <v>21</v>
      </c>
      <c r="AQ5" s="166" t="s">
        <v>19</v>
      </c>
    </row>
    <row r="6" spans="1:43" s="36" customFormat="1" ht="12.75" customHeight="1">
      <c r="A6" s="403" t="s">
        <v>508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</row>
    <row r="7" spans="1:43" s="36" customFormat="1" ht="12.75" customHeight="1">
      <c r="A7" s="403" t="s">
        <v>356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</row>
    <row r="8" spans="1:43" s="36" customFormat="1" ht="124.8">
      <c r="A8" s="169" t="s">
        <v>377</v>
      </c>
      <c r="B8" s="168" t="s">
        <v>357</v>
      </c>
      <c r="C8" s="169">
        <v>100</v>
      </c>
      <c r="D8" s="169">
        <v>100</v>
      </c>
      <c r="E8" s="169">
        <v>100</v>
      </c>
      <c r="F8" s="169">
        <v>100</v>
      </c>
      <c r="G8" s="157">
        <f>F8*100/E8</f>
        <v>100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69">
        <f>E8</f>
        <v>100</v>
      </c>
      <c r="AP8" s="169">
        <f>F8</f>
        <v>100</v>
      </c>
      <c r="AQ8" s="157">
        <f>AP8*100/AO8</f>
        <v>100</v>
      </c>
    </row>
    <row r="9" spans="1:43" s="36" customFormat="1" ht="109.2">
      <c r="A9" s="169" t="s">
        <v>378</v>
      </c>
      <c r="B9" s="168" t="s">
        <v>358</v>
      </c>
      <c r="C9" s="169">
        <v>61</v>
      </c>
      <c r="D9" s="169">
        <v>61</v>
      </c>
      <c r="E9" s="169">
        <v>61</v>
      </c>
      <c r="F9" s="169">
        <v>61</v>
      </c>
      <c r="G9" s="157">
        <f t="shared" ref="G9:G13" si="0">F9*100/E9</f>
        <v>100</v>
      </c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69">
        <f t="shared" ref="AO9:AO10" si="1">E9</f>
        <v>61</v>
      </c>
      <c r="AP9" s="169">
        <f t="shared" ref="AP9:AP10" si="2">F9</f>
        <v>61</v>
      </c>
      <c r="AQ9" s="157">
        <f t="shared" ref="AQ9:AQ11" si="3">AP9*100/AO9</f>
        <v>100</v>
      </c>
    </row>
    <row r="10" spans="1:43" s="36" customFormat="1" ht="109.2">
      <c r="A10" s="169" t="s">
        <v>379</v>
      </c>
      <c r="B10" s="168" t="s">
        <v>359</v>
      </c>
      <c r="C10" s="169">
        <v>28.3</v>
      </c>
      <c r="D10" s="169">
        <v>28.3</v>
      </c>
      <c r="E10" s="169">
        <v>28.3</v>
      </c>
      <c r="F10" s="169">
        <v>28.3</v>
      </c>
      <c r="G10" s="157">
        <f t="shared" si="0"/>
        <v>100</v>
      </c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69">
        <f t="shared" si="1"/>
        <v>28.3</v>
      </c>
      <c r="AP10" s="169">
        <f t="shared" si="2"/>
        <v>28.3</v>
      </c>
      <c r="AQ10" s="157">
        <f t="shared" si="3"/>
        <v>100</v>
      </c>
    </row>
    <row r="11" spans="1:43" s="36" customFormat="1" ht="93.6">
      <c r="A11" s="169" t="s">
        <v>380</v>
      </c>
      <c r="B11" s="168" t="s">
        <v>360</v>
      </c>
      <c r="C11" s="169">
        <v>61.9</v>
      </c>
      <c r="D11" s="169">
        <v>61.9</v>
      </c>
      <c r="E11" s="169">
        <v>61.9</v>
      </c>
      <c r="F11" s="169">
        <v>61.9</v>
      </c>
      <c r="G11" s="157">
        <f t="shared" si="0"/>
        <v>100</v>
      </c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69">
        <f>E11</f>
        <v>61.9</v>
      </c>
      <c r="AP11" s="169">
        <f>F11</f>
        <v>61.9</v>
      </c>
      <c r="AQ11" s="157">
        <f t="shared" si="3"/>
        <v>100</v>
      </c>
    </row>
    <row r="12" spans="1:43" s="36" customFormat="1" ht="109.2">
      <c r="A12" s="169" t="s">
        <v>381</v>
      </c>
      <c r="B12" s="168" t="s">
        <v>361</v>
      </c>
      <c r="C12" s="169">
        <v>0</v>
      </c>
      <c r="D12" s="169">
        <v>0</v>
      </c>
      <c r="E12" s="169">
        <v>0</v>
      </c>
      <c r="F12" s="169">
        <v>0</v>
      </c>
      <c r="G12" s="157" t="e">
        <f t="shared" si="0"/>
        <v>#DIV/0!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69">
        <f t="shared" ref="AO12:AO13" si="4">E12</f>
        <v>0</v>
      </c>
      <c r="AP12" s="169">
        <f t="shared" ref="AP12:AP13" si="5">F12</f>
        <v>0</v>
      </c>
      <c r="AQ12" s="157"/>
    </row>
    <row r="13" spans="1:43" s="36" customFormat="1" ht="140.4">
      <c r="A13" s="169" t="s">
        <v>382</v>
      </c>
      <c r="B13" s="168" t="s">
        <v>362</v>
      </c>
      <c r="C13" s="169">
        <v>5.5</v>
      </c>
      <c r="D13" s="169">
        <v>5.5</v>
      </c>
      <c r="E13" s="169">
        <v>5.5</v>
      </c>
      <c r="F13" s="169">
        <v>5.5</v>
      </c>
      <c r="G13" s="157">
        <f t="shared" si="0"/>
        <v>100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69">
        <f t="shared" si="4"/>
        <v>5.5</v>
      </c>
      <c r="AP13" s="169">
        <f t="shared" si="5"/>
        <v>5.5</v>
      </c>
      <c r="AQ13" s="157">
        <f>AP13*100/AO13</f>
        <v>100</v>
      </c>
    </row>
    <row r="14" spans="1:43" s="36" customFormat="1" ht="12.75" customHeight="1">
      <c r="A14" s="403" t="s">
        <v>257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</row>
    <row r="15" spans="1:43" s="36" customFormat="1" ht="15.6">
      <c r="A15" s="406" t="s">
        <v>363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</row>
    <row r="16" spans="1:43" s="36" customFormat="1" ht="78">
      <c r="A16" s="169" t="s">
        <v>364</v>
      </c>
      <c r="B16" s="171" t="s">
        <v>365</v>
      </c>
      <c r="C16" s="169">
        <v>87.4</v>
      </c>
      <c r="D16" s="169">
        <v>85.66</v>
      </c>
      <c r="E16" s="169">
        <v>84.8</v>
      </c>
      <c r="F16" s="169">
        <v>84.8</v>
      </c>
      <c r="G16" s="157">
        <f t="shared" ref="G16:G19" si="6">F16*100/E16</f>
        <v>100</v>
      </c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69">
        <f>E16</f>
        <v>84.8</v>
      </c>
      <c r="AP16" s="169">
        <f>F16</f>
        <v>84.8</v>
      </c>
      <c r="AQ16" s="157">
        <f t="shared" ref="AQ16:AQ19" si="7">AP16*100/AO16</f>
        <v>100</v>
      </c>
    </row>
    <row r="17" spans="1:43" s="36" customFormat="1" ht="62.4">
      <c r="A17" s="169" t="s">
        <v>366</v>
      </c>
      <c r="B17" s="168" t="s">
        <v>293</v>
      </c>
      <c r="C17" s="169">
        <v>0.14000000000000001</v>
      </c>
      <c r="D17" s="169">
        <v>0.13900000000000001</v>
      </c>
      <c r="E17" s="169">
        <v>0.13700000000000001</v>
      </c>
      <c r="F17" s="169">
        <v>0.13700000000000001</v>
      </c>
      <c r="G17" s="157">
        <f t="shared" si="6"/>
        <v>100</v>
      </c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69">
        <f>E17</f>
        <v>0.13700000000000001</v>
      </c>
      <c r="AP17" s="169">
        <f>F17</f>
        <v>0.13700000000000001</v>
      </c>
      <c r="AQ17" s="157">
        <f t="shared" si="7"/>
        <v>100</v>
      </c>
    </row>
    <row r="18" spans="1:43" s="36" customFormat="1" ht="62.4">
      <c r="A18" s="169" t="s">
        <v>367</v>
      </c>
      <c r="B18" s="168" t="s">
        <v>368</v>
      </c>
      <c r="C18" s="169">
        <v>1.43</v>
      </c>
      <c r="D18" s="169">
        <v>1.4279999999999999</v>
      </c>
      <c r="E18" s="169">
        <v>1.427</v>
      </c>
      <c r="F18" s="169">
        <v>1.427</v>
      </c>
      <c r="G18" s="157">
        <f t="shared" si="6"/>
        <v>100.00000000000001</v>
      </c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69">
        <f t="shared" ref="AO18:AO20" si="8">E18</f>
        <v>1.427</v>
      </c>
      <c r="AP18" s="169">
        <f t="shared" ref="AP18:AP20" si="9">F18</f>
        <v>1.427</v>
      </c>
      <c r="AQ18" s="157">
        <f t="shared" si="7"/>
        <v>100.00000000000001</v>
      </c>
    </row>
    <row r="19" spans="1:43" s="36" customFormat="1" ht="62.4">
      <c r="A19" s="169" t="s">
        <v>369</v>
      </c>
      <c r="B19" s="168" t="s">
        <v>370</v>
      </c>
      <c r="C19" s="169">
        <v>3.1E-2</v>
      </c>
      <c r="D19" s="169">
        <v>3.1E-2</v>
      </c>
      <c r="E19" s="169">
        <v>3.1E-2</v>
      </c>
      <c r="F19" s="169">
        <v>3.1E-2</v>
      </c>
      <c r="G19" s="157">
        <f t="shared" si="6"/>
        <v>100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69">
        <f t="shared" si="8"/>
        <v>3.1E-2</v>
      </c>
      <c r="AP19" s="169">
        <f t="shared" si="9"/>
        <v>3.1E-2</v>
      </c>
      <c r="AQ19" s="157">
        <f t="shared" si="7"/>
        <v>100</v>
      </c>
    </row>
    <row r="20" spans="1:43" s="36" customFormat="1" ht="62.4">
      <c r="A20" s="169" t="s">
        <v>371</v>
      </c>
      <c r="B20" s="168" t="s">
        <v>372</v>
      </c>
      <c r="C20" s="169">
        <v>0</v>
      </c>
      <c r="D20" s="169">
        <v>0</v>
      </c>
      <c r="E20" s="169">
        <v>0</v>
      </c>
      <c r="F20" s="169">
        <v>0</v>
      </c>
      <c r="G20" s="157">
        <v>0</v>
      </c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69">
        <f t="shared" si="8"/>
        <v>0</v>
      </c>
      <c r="AP20" s="169">
        <f t="shared" si="9"/>
        <v>0</v>
      </c>
      <c r="AQ20" s="157"/>
    </row>
    <row r="21" spans="1:43" s="36" customFormat="1" ht="171.6">
      <c r="A21" s="169" t="s">
        <v>373</v>
      </c>
      <c r="B21" s="168" t="s">
        <v>374</v>
      </c>
      <c r="C21" s="169">
        <v>0</v>
      </c>
      <c r="D21" s="169">
        <v>0</v>
      </c>
      <c r="E21" s="169">
        <v>0</v>
      </c>
      <c r="F21" s="169">
        <v>0</v>
      </c>
      <c r="G21" s="157">
        <v>0</v>
      </c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69">
        <f>E21</f>
        <v>0</v>
      </c>
      <c r="AP21" s="169">
        <f>F21</f>
        <v>0</v>
      </c>
      <c r="AQ21" s="157"/>
    </row>
    <row r="22" spans="1:43" s="36" customFormat="1" ht="93.6">
      <c r="A22" s="169" t="s">
        <v>375</v>
      </c>
      <c r="B22" s="168" t="s">
        <v>376</v>
      </c>
      <c r="C22" s="169">
        <v>0</v>
      </c>
      <c r="D22" s="169">
        <v>0</v>
      </c>
      <c r="E22" s="169">
        <v>0</v>
      </c>
      <c r="F22" s="169">
        <v>0</v>
      </c>
      <c r="G22" s="158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69">
        <f>E22</f>
        <v>0</v>
      </c>
      <c r="AP22" s="169">
        <f>F22</f>
        <v>0</v>
      </c>
      <c r="AQ22" s="157"/>
    </row>
    <row r="23" spans="1:43" s="36" customFormat="1" ht="13.2">
      <c r="A23" s="403" t="s">
        <v>383</v>
      </c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</row>
    <row r="24" spans="1:43" s="36" customFormat="1" ht="62.4">
      <c r="A24" s="169" t="s">
        <v>384</v>
      </c>
      <c r="B24" s="168" t="s">
        <v>385</v>
      </c>
      <c r="C24" s="169">
        <v>750</v>
      </c>
      <c r="D24" s="169">
        <v>735.07500000000005</v>
      </c>
      <c r="E24" s="169">
        <v>727.72500000000002</v>
      </c>
      <c r="F24" s="169">
        <v>727.72500000000002</v>
      </c>
      <c r="G24" s="157">
        <f t="shared" ref="G24:G27" si="10">F24*100/E24</f>
        <v>100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69">
        <v>727.72500000000002</v>
      </c>
      <c r="AP24" s="169">
        <v>727.72500000000002</v>
      </c>
      <c r="AQ24" s="157">
        <f t="shared" ref="AQ24:AQ27" si="11">AP24*100/AO24</f>
        <v>100</v>
      </c>
    </row>
    <row r="25" spans="1:43" s="36" customFormat="1" ht="62.4">
      <c r="A25" s="169" t="s">
        <v>386</v>
      </c>
      <c r="B25" s="168" t="s">
        <v>294</v>
      </c>
      <c r="C25" s="169">
        <v>0.11</v>
      </c>
      <c r="D25" s="169">
        <v>0.108</v>
      </c>
      <c r="E25" s="169">
        <v>0.107</v>
      </c>
      <c r="F25" s="169">
        <v>0.107</v>
      </c>
      <c r="G25" s="157">
        <f t="shared" si="10"/>
        <v>100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69">
        <v>0.107</v>
      </c>
      <c r="AP25" s="169">
        <v>0.107</v>
      </c>
      <c r="AQ25" s="157">
        <f t="shared" si="11"/>
        <v>100</v>
      </c>
    </row>
    <row r="26" spans="1:43" s="36" customFormat="1" ht="46.8">
      <c r="A26" s="169" t="s">
        <v>387</v>
      </c>
      <c r="B26" s="168" t="s">
        <v>388</v>
      </c>
      <c r="C26" s="169">
        <v>13</v>
      </c>
      <c r="D26" s="169">
        <v>12.742000000000001</v>
      </c>
      <c r="E26" s="220">
        <v>12.614000000000001</v>
      </c>
      <c r="F26" s="220">
        <v>12.614000000000001</v>
      </c>
      <c r="G26" s="157">
        <f t="shared" si="10"/>
        <v>100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220">
        <v>12.614000000000001</v>
      </c>
      <c r="AP26" s="220">
        <v>12.614000000000001</v>
      </c>
      <c r="AQ26" s="157">
        <f t="shared" si="11"/>
        <v>100</v>
      </c>
    </row>
    <row r="27" spans="1:43" s="36" customFormat="1" ht="46.8">
      <c r="A27" s="169" t="s">
        <v>389</v>
      </c>
      <c r="B27" s="168" t="s">
        <v>390</v>
      </c>
      <c r="C27" s="169">
        <v>6.3</v>
      </c>
      <c r="D27" s="169">
        <v>6.1749999999999998</v>
      </c>
      <c r="E27" s="169">
        <v>6.1749999999999998</v>
      </c>
      <c r="F27" s="169">
        <v>6.1749999999999998</v>
      </c>
      <c r="G27" s="157">
        <f t="shared" si="10"/>
        <v>100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69">
        <v>6.1749999999999998</v>
      </c>
      <c r="AP27" s="169">
        <v>6.1749999999999998</v>
      </c>
      <c r="AQ27" s="157">
        <f t="shared" si="11"/>
        <v>100</v>
      </c>
    </row>
    <row r="28" spans="1:43" s="36" customFormat="1" ht="93.6">
      <c r="A28" s="169" t="s">
        <v>391</v>
      </c>
      <c r="B28" s="168" t="s">
        <v>392</v>
      </c>
      <c r="C28" s="169">
        <v>0</v>
      </c>
      <c r="D28" s="169">
        <v>0</v>
      </c>
      <c r="E28" s="169">
        <v>0</v>
      </c>
      <c r="F28" s="169">
        <v>0</v>
      </c>
      <c r="G28" s="158">
        <v>0</v>
      </c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69">
        <v>0</v>
      </c>
      <c r="AP28" s="169">
        <v>0</v>
      </c>
      <c r="AQ28" s="157"/>
    </row>
    <row r="29" spans="1:43" s="36" customFormat="1" ht="78">
      <c r="A29" s="169" t="s">
        <v>393</v>
      </c>
      <c r="B29" s="168" t="s">
        <v>394</v>
      </c>
      <c r="C29" s="169">
        <v>0</v>
      </c>
      <c r="D29" s="169">
        <v>0</v>
      </c>
      <c r="E29" s="169">
        <v>0</v>
      </c>
      <c r="F29" s="169">
        <v>0</v>
      </c>
      <c r="G29" s="158">
        <v>0</v>
      </c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69">
        <v>0</v>
      </c>
      <c r="AP29" s="169">
        <v>0</v>
      </c>
      <c r="AQ29" s="157"/>
    </row>
    <row r="30" spans="1:43" s="36" customFormat="1" ht="46.8">
      <c r="A30" s="169" t="s">
        <v>395</v>
      </c>
      <c r="B30" s="168" t="s">
        <v>396</v>
      </c>
      <c r="C30" s="169">
        <v>0.53600000000000003</v>
      </c>
      <c r="D30" s="169">
        <v>0.52500000000000002</v>
      </c>
      <c r="E30" s="169">
        <v>0.52500000000000002</v>
      </c>
      <c r="F30" s="169">
        <v>0.52500000000000002</v>
      </c>
      <c r="G30" s="157">
        <f>F30*100/E30</f>
        <v>100</v>
      </c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69">
        <v>0.52500000000000002</v>
      </c>
      <c r="AP30" s="169">
        <v>0.52500000000000002</v>
      </c>
      <c r="AQ30" s="157">
        <f>AP30*100/AO30</f>
        <v>100</v>
      </c>
    </row>
    <row r="31" spans="1:43" s="36" customFormat="1" ht="13.2">
      <c r="A31" s="403" t="s">
        <v>397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</row>
    <row r="32" spans="1:43" s="36" customFormat="1" ht="46.8">
      <c r="A32" s="169" t="s">
        <v>398</v>
      </c>
      <c r="B32" s="168" t="s">
        <v>292</v>
      </c>
      <c r="C32" s="169">
        <v>176.4</v>
      </c>
      <c r="D32" s="169">
        <v>174.2</v>
      </c>
      <c r="E32" s="169">
        <v>174.2</v>
      </c>
      <c r="F32" s="169">
        <v>174.2</v>
      </c>
      <c r="G32" s="157">
        <f t="shared" ref="G32:G35" si="12">F32*100/E32</f>
        <v>100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69">
        <v>174.2</v>
      </c>
      <c r="AP32" s="169">
        <v>174.2</v>
      </c>
      <c r="AQ32" s="157">
        <f t="shared" ref="AQ32:AQ35" si="13">AP32*100/AO32</f>
        <v>100</v>
      </c>
    </row>
    <row r="33" spans="1:43" s="36" customFormat="1" ht="78">
      <c r="A33" s="169" t="s">
        <v>399</v>
      </c>
      <c r="B33" s="168" t="s">
        <v>400</v>
      </c>
      <c r="C33" s="169">
        <v>0.78959999999999997</v>
      </c>
      <c r="D33" s="169">
        <v>0.78959999999999997</v>
      </c>
      <c r="E33" s="169">
        <v>0.78959999999999997</v>
      </c>
      <c r="F33" s="169">
        <v>0.78959999999999997</v>
      </c>
      <c r="G33" s="157">
        <f t="shared" si="12"/>
        <v>100</v>
      </c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69">
        <v>0.78959999999999997</v>
      </c>
      <c r="AP33" s="169">
        <v>0.78959999999999997</v>
      </c>
      <c r="AQ33" s="157">
        <f t="shared" si="13"/>
        <v>100</v>
      </c>
    </row>
    <row r="34" spans="1:43" s="36" customFormat="1" ht="78">
      <c r="A34" s="169" t="s">
        <v>401</v>
      </c>
      <c r="B34" s="168" t="s">
        <v>402</v>
      </c>
      <c r="C34" s="169">
        <v>1.3320000000000001</v>
      </c>
      <c r="D34" s="169">
        <v>1.331</v>
      </c>
      <c r="E34" s="169">
        <v>1.33</v>
      </c>
      <c r="F34" s="169">
        <v>1.33</v>
      </c>
      <c r="G34" s="157">
        <f t="shared" si="12"/>
        <v>100</v>
      </c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69">
        <v>1.33</v>
      </c>
      <c r="AP34" s="169">
        <v>1.33</v>
      </c>
      <c r="AQ34" s="157">
        <f t="shared" si="13"/>
        <v>100</v>
      </c>
    </row>
    <row r="35" spans="1:43" s="36" customFormat="1" ht="62.4">
      <c r="A35" s="169" t="s">
        <v>403</v>
      </c>
      <c r="B35" s="168" t="s">
        <v>404</v>
      </c>
      <c r="C35" s="169">
        <v>2.1379999999999999</v>
      </c>
      <c r="D35" s="169">
        <v>2.1379999999999999</v>
      </c>
      <c r="E35" s="169">
        <v>2.1379999999999999</v>
      </c>
      <c r="F35" s="169">
        <v>2.1379999999999999</v>
      </c>
      <c r="G35" s="157">
        <f t="shared" si="12"/>
        <v>100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69">
        <v>2.1379999999999999</v>
      </c>
      <c r="AP35" s="169">
        <v>2.1379999999999999</v>
      </c>
      <c r="AQ35" s="157">
        <f t="shared" si="13"/>
        <v>100</v>
      </c>
    </row>
    <row r="36" spans="1:43" s="36" customFormat="1" ht="46.8">
      <c r="A36" s="169" t="s">
        <v>405</v>
      </c>
      <c r="B36" s="168" t="s">
        <v>406</v>
      </c>
      <c r="C36" s="169">
        <v>0</v>
      </c>
      <c r="D36" s="169">
        <v>0</v>
      </c>
      <c r="E36" s="169">
        <v>0</v>
      </c>
      <c r="F36" s="169">
        <v>0</v>
      </c>
      <c r="G36" s="158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69">
        <v>0</v>
      </c>
      <c r="AP36" s="169">
        <v>0</v>
      </c>
      <c r="AQ36" s="157"/>
    </row>
    <row r="37" spans="1:43" s="36" customFormat="1" ht="93.6">
      <c r="A37" s="169" t="s">
        <v>407</v>
      </c>
      <c r="B37" s="168" t="s">
        <v>408</v>
      </c>
      <c r="C37" s="169">
        <v>1.87</v>
      </c>
      <c r="D37" s="169">
        <v>1.87</v>
      </c>
      <c r="E37" s="169">
        <v>1.87</v>
      </c>
      <c r="F37" s="169">
        <v>1.87</v>
      </c>
      <c r="G37" s="157">
        <f t="shared" ref="G37:G47" si="14">F37*100/E37</f>
        <v>100</v>
      </c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69">
        <v>1.87</v>
      </c>
      <c r="AP37" s="169">
        <v>1.87</v>
      </c>
      <c r="AQ37" s="157">
        <f t="shared" ref="AQ37:AQ47" si="15">AP37*100/AO37</f>
        <v>100</v>
      </c>
    </row>
    <row r="38" spans="1:43" s="36" customFormat="1" ht="46.8">
      <c r="A38" s="169" t="s">
        <v>409</v>
      </c>
      <c r="B38" s="168" t="s">
        <v>410</v>
      </c>
      <c r="C38" s="169">
        <v>91.1</v>
      </c>
      <c r="D38" s="169">
        <v>91.4</v>
      </c>
      <c r="E38" s="169">
        <v>92.2</v>
      </c>
      <c r="F38" s="169">
        <v>92.2</v>
      </c>
      <c r="G38" s="157">
        <f t="shared" si="14"/>
        <v>100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69">
        <v>92.2</v>
      </c>
      <c r="AP38" s="169">
        <v>92.2</v>
      </c>
      <c r="AQ38" s="157">
        <f t="shared" si="15"/>
        <v>100</v>
      </c>
    </row>
    <row r="39" spans="1:43" s="36" customFormat="1" ht="46.8">
      <c r="A39" s="169" t="s">
        <v>411</v>
      </c>
      <c r="B39" s="168" t="s">
        <v>412</v>
      </c>
      <c r="C39" s="169">
        <v>91.5</v>
      </c>
      <c r="D39" s="169">
        <v>92.2</v>
      </c>
      <c r="E39" s="169">
        <v>92.7</v>
      </c>
      <c r="F39" s="169">
        <v>92.7</v>
      </c>
      <c r="G39" s="157">
        <f t="shared" si="14"/>
        <v>100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69">
        <v>92.7</v>
      </c>
      <c r="AP39" s="169">
        <v>92.7</v>
      </c>
      <c r="AQ39" s="157">
        <f t="shared" si="15"/>
        <v>100</v>
      </c>
    </row>
    <row r="40" spans="1:43" s="36" customFormat="1" ht="62.4">
      <c r="A40" s="169" t="s">
        <v>413</v>
      </c>
      <c r="B40" s="168" t="s">
        <v>286</v>
      </c>
      <c r="C40" s="169">
        <v>32.799999999999997</v>
      </c>
      <c r="D40" s="169">
        <v>20.6</v>
      </c>
      <c r="E40" s="169">
        <v>16.8</v>
      </c>
      <c r="F40" s="169">
        <v>16.8</v>
      </c>
      <c r="G40" s="157">
        <f t="shared" si="14"/>
        <v>100</v>
      </c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69">
        <v>16.8</v>
      </c>
      <c r="AP40" s="169">
        <v>16.8</v>
      </c>
      <c r="AQ40" s="157">
        <f t="shared" si="15"/>
        <v>100</v>
      </c>
    </row>
    <row r="41" spans="1:43" s="36" customFormat="1" ht="31.2">
      <c r="A41" s="169" t="s">
        <v>414</v>
      </c>
      <c r="B41" s="168" t="s">
        <v>287</v>
      </c>
      <c r="C41" s="169">
        <v>20</v>
      </c>
      <c r="D41" s="169">
        <v>12.6</v>
      </c>
      <c r="E41" s="169">
        <v>10.8</v>
      </c>
      <c r="F41" s="169">
        <v>10.8</v>
      </c>
      <c r="G41" s="157">
        <f t="shared" si="14"/>
        <v>100</v>
      </c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69">
        <v>10.8</v>
      </c>
      <c r="AP41" s="169">
        <v>10.8</v>
      </c>
      <c r="AQ41" s="157">
        <f t="shared" si="15"/>
        <v>100</v>
      </c>
    </row>
    <row r="42" spans="1:43" s="36" customFormat="1" ht="31.2">
      <c r="A42" s="169" t="s">
        <v>415</v>
      </c>
      <c r="B42" s="168" t="s">
        <v>288</v>
      </c>
      <c r="C42" s="169">
        <v>26.7</v>
      </c>
      <c r="D42" s="169">
        <v>19.2</v>
      </c>
      <c r="E42" s="169">
        <v>16.7</v>
      </c>
      <c r="F42" s="169">
        <v>16.7</v>
      </c>
      <c r="G42" s="157">
        <f t="shared" si="14"/>
        <v>100</v>
      </c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69">
        <v>16.7</v>
      </c>
      <c r="AP42" s="169">
        <v>16.7</v>
      </c>
      <c r="AQ42" s="157">
        <f t="shared" si="15"/>
        <v>100</v>
      </c>
    </row>
    <row r="43" spans="1:43" s="36" customFormat="1" ht="62.4">
      <c r="A43" s="169" t="s">
        <v>416</v>
      </c>
      <c r="B43" s="168" t="s">
        <v>289</v>
      </c>
      <c r="C43" s="169">
        <v>78.900000000000006</v>
      </c>
      <c r="D43" s="169">
        <v>87</v>
      </c>
      <c r="E43" s="169">
        <v>89.7</v>
      </c>
      <c r="F43" s="169">
        <v>89.7</v>
      </c>
      <c r="G43" s="157">
        <f t="shared" si="14"/>
        <v>100</v>
      </c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69">
        <v>89.7</v>
      </c>
      <c r="AP43" s="169">
        <v>89.7</v>
      </c>
      <c r="AQ43" s="157">
        <f t="shared" si="15"/>
        <v>100</v>
      </c>
    </row>
    <row r="44" spans="1:43" s="36" customFormat="1" ht="31.2">
      <c r="A44" s="169" t="s">
        <v>417</v>
      </c>
      <c r="B44" s="168" t="s">
        <v>290</v>
      </c>
      <c r="C44" s="169">
        <v>13.6</v>
      </c>
      <c r="D44" s="169">
        <v>12.1</v>
      </c>
      <c r="E44" s="169">
        <v>11</v>
      </c>
      <c r="F44" s="169">
        <v>11</v>
      </c>
      <c r="G44" s="157">
        <f t="shared" si="14"/>
        <v>100</v>
      </c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69">
        <v>11</v>
      </c>
      <c r="AP44" s="169">
        <v>11</v>
      </c>
      <c r="AQ44" s="157">
        <f t="shared" si="15"/>
        <v>100</v>
      </c>
    </row>
    <row r="45" spans="1:43" s="36" customFormat="1" ht="31.2">
      <c r="A45" s="169" t="s">
        <v>418</v>
      </c>
      <c r="B45" s="168" t="s">
        <v>291</v>
      </c>
      <c r="C45" s="169">
        <v>13.9</v>
      </c>
      <c r="D45" s="169">
        <v>11</v>
      </c>
      <c r="E45" s="169">
        <v>9.8000000000000007</v>
      </c>
      <c r="F45" s="169">
        <v>9.8000000000000007</v>
      </c>
      <c r="G45" s="157">
        <f t="shared" si="14"/>
        <v>100</v>
      </c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69">
        <v>9.8000000000000007</v>
      </c>
      <c r="AP45" s="169">
        <v>9.8000000000000007</v>
      </c>
      <c r="AQ45" s="157">
        <f t="shared" si="15"/>
        <v>100</v>
      </c>
    </row>
    <row r="46" spans="1:43" s="36" customFormat="1" ht="31.2">
      <c r="A46" s="169" t="s">
        <v>419</v>
      </c>
      <c r="B46" s="168" t="s">
        <v>296</v>
      </c>
      <c r="C46" s="169">
        <v>30.8</v>
      </c>
      <c r="D46" s="169">
        <v>38.5</v>
      </c>
      <c r="E46" s="169">
        <v>46.2</v>
      </c>
      <c r="F46" s="169">
        <v>46.2</v>
      </c>
      <c r="G46" s="157">
        <f t="shared" si="14"/>
        <v>100</v>
      </c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69">
        <v>46.2</v>
      </c>
      <c r="AP46" s="169">
        <v>46.2</v>
      </c>
      <c r="AQ46" s="157">
        <f t="shared" si="15"/>
        <v>100</v>
      </c>
    </row>
    <row r="47" spans="1:43" s="36" customFormat="1" ht="62.4">
      <c r="A47" s="169" t="s">
        <v>420</v>
      </c>
      <c r="B47" s="168" t="s">
        <v>295</v>
      </c>
      <c r="C47" s="169">
        <v>71</v>
      </c>
      <c r="D47" s="169">
        <v>74</v>
      </c>
      <c r="E47" s="169">
        <v>75</v>
      </c>
      <c r="F47" s="169">
        <v>75</v>
      </c>
      <c r="G47" s="157">
        <f t="shared" si="14"/>
        <v>100</v>
      </c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69">
        <v>75</v>
      </c>
      <c r="AP47" s="169">
        <v>75</v>
      </c>
      <c r="AQ47" s="157">
        <f t="shared" si="15"/>
        <v>100</v>
      </c>
    </row>
    <row r="48" spans="1:43" s="36" customFormat="1" ht="13.2">
      <c r="A48" s="167"/>
      <c r="B48" s="37"/>
      <c r="C48" s="158"/>
      <c r="D48" s="158"/>
      <c r="E48" s="158"/>
      <c r="F48" s="158"/>
      <c r="G48" s="158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8"/>
      <c r="AP48" s="157"/>
      <c r="AQ48" s="157"/>
    </row>
    <row r="49" spans="1:71" s="99" customFormat="1" ht="30" customHeight="1">
      <c r="A49" s="404" t="s">
        <v>510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</row>
    <row r="50" spans="1:71" s="126" customFormat="1" ht="12" customHeight="1">
      <c r="A50" s="405" t="s">
        <v>509</v>
      </c>
      <c r="B50" s="405"/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5"/>
      <c r="AU50" s="405"/>
      <c r="AV50" s="405"/>
      <c r="AW50" s="405"/>
      <c r="AX50" s="405"/>
      <c r="AY50" s="405"/>
    </row>
    <row r="51" spans="1:71" s="126" customFormat="1" ht="22.5" customHeight="1">
      <c r="A51" s="405" t="s">
        <v>511</v>
      </c>
      <c r="B51" s="405"/>
      <c r="C51" s="405"/>
      <c r="D51" s="405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</row>
    <row r="52" spans="1:71" s="126" customFormat="1" ht="15.75" customHeight="1">
      <c r="A52" s="405"/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</row>
    <row r="53" spans="1:71" s="114" customFormat="1" ht="14.25" customHeight="1">
      <c r="A53" s="122"/>
      <c r="B53" s="120"/>
      <c r="C53" s="120"/>
      <c r="D53" s="123"/>
      <c r="E53" s="124"/>
      <c r="F53" s="124"/>
      <c r="G53" s="124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0"/>
      <c r="AP53" s="120"/>
      <c r="AQ53" s="120"/>
      <c r="AR53" s="120"/>
      <c r="AS53" s="120"/>
      <c r="AT53" s="121"/>
      <c r="AU53" s="121"/>
      <c r="AV53" s="121"/>
      <c r="AW53" s="121"/>
      <c r="AX53" s="121"/>
      <c r="AY53" s="125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</row>
    <row r="54" spans="1:71" s="114" customFormat="1" ht="15.6">
      <c r="A54" s="127"/>
      <c r="B54" s="128"/>
      <c r="C54" s="128"/>
      <c r="D54" s="128"/>
      <c r="E54" s="129"/>
      <c r="F54" s="129"/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28"/>
      <c r="BK54" s="128"/>
      <c r="BL54" s="128"/>
      <c r="BM54" s="131"/>
      <c r="BN54" s="131"/>
      <c r="BO54" s="131"/>
    </row>
    <row r="55" spans="1:71" s="36" customFormat="1" ht="13.2">
      <c r="A55" s="115"/>
    </row>
  </sheetData>
  <mergeCells count="29">
    <mergeCell ref="A49:AA49"/>
    <mergeCell ref="A52:Z52"/>
    <mergeCell ref="A51:AE51"/>
    <mergeCell ref="A15:AQ15"/>
    <mergeCell ref="A23:AQ23"/>
    <mergeCell ref="A31:AQ31"/>
    <mergeCell ref="A50:AY50"/>
    <mergeCell ref="A14:AQ14"/>
    <mergeCell ref="AC4:AE4"/>
    <mergeCell ref="AF4:AH4"/>
    <mergeCell ref="AI4:AK4"/>
    <mergeCell ref="AL4:AN4"/>
    <mergeCell ref="AO4:AQ4"/>
    <mergeCell ref="A7:AQ7"/>
    <mergeCell ref="A6:AQ6"/>
    <mergeCell ref="A1:AO1"/>
    <mergeCell ref="A3:A4"/>
    <mergeCell ref="B3:B4"/>
    <mergeCell ref="C3:C4"/>
    <mergeCell ref="D3:D4"/>
    <mergeCell ref="H3:AQ3"/>
    <mergeCell ref="H4:J4"/>
    <mergeCell ref="K4:M4"/>
    <mergeCell ref="N4:P4"/>
    <mergeCell ref="Q4:S4"/>
    <mergeCell ref="T4:V4"/>
    <mergeCell ref="W4:Y4"/>
    <mergeCell ref="Z4:AB4"/>
    <mergeCell ref="E3:G4"/>
  </mergeCells>
  <pageMargins left="0.25" right="0.26" top="0.27" bottom="0.16" header="0.18" footer="0"/>
  <pageSetup paperSize="9" scale="53" fitToHeight="0" orientation="landscape" r:id="rId1"/>
  <headerFooter>
    <oddFooter>&amp;C&amp;"Times New Roman,обычный"&amp;8Страница  &amp;P из &amp;N</oddFooter>
  </headerFooter>
  <rowBreaks count="2" manualBreakCount="2">
    <brk id="31" min="1" max="42" man="1"/>
    <brk id="52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42"/>
  <sheetViews>
    <sheetView view="pageBreakPreview" topLeftCell="A20" zoomScaleSheetLayoutView="100" workbookViewId="0">
      <selection activeCell="B41" sqref="B41"/>
    </sheetView>
  </sheetViews>
  <sheetFormatPr defaultRowHeight="18"/>
  <cols>
    <col min="1" max="1" width="9.109375" style="132"/>
    <col min="2" max="2" width="41.6640625" style="132" customWidth="1"/>
    <col min="3" max="3" width="102.6640625" style="132" customWidth="1"/>
    <col min="4" max="246" width="9.109375" style="132"/>
    <col min="247" max="247" width="4" style="132" customWidth="1"/>
    <col min="248" max="248" width="69" style="132" customWidth="1"/>
    <col min="249" max="249" width="66.5546875" style="132" customWidth="1"/>
    <col min="250" max="502" width="9.109375" style="132"/>
    <col min="503" max="503" width="4" style="132" customWidth="1"/>
    <col min="504" max="504" width="69" style="132" customWidth="1"/>
    <col min="505" max="505" width="66.5546875" style="132" customWidth="1"/>
    <col min="506" max="758" width="9.109375" style="132"/>
    <col min="759" max="759" width="4" style="132" customWidth="1"/>
    <col min="760" max="760" width="69" style="132" customWidth="1"/>
    <col min="761" max="761" width="66.5546875" style="132" customWidth="1"/>
    <col min="762" max="1014" width="9.109375" style="132"/>
    <col min="1015" max="1015" width="4" style="132" customWidth="1"/>
    <col min="1016" max="1016" width="69" style="132" customWidth="1"/>
    <col min="1017" max="1017" width="66.5546875" style="132" customWidth="1"/>
    <col min="1018" max="1270" width="9.109375" style="132"/>
    <col min="1271" max="1271" width="4" style="132" customWidth="1"/>
    <col min="1272" max="1272" width="69" style="132" customWidth="1"/>
    <col min="1273" max="1273" width="66.5546875" style="132" customWidth="1"/>
    <col min="1274" max="1526" width="9.109375" style="132"/>
    <col min="1527" max="1527" width="4" style="132" customWidth="1"/>
    <col min="1528" max="1528" width="69" style="132" customWidth="1"/>
    <col min="1529" max="1529" width="66.5546875" style="132" customWidth="1"/>
    <col min="1530" max="1782" width="9.109375" style="132"/>
    <col min="1783" max="1783" width="4" style="132" customWidth="1"/>
    <col min="1784" max="1784" width="69" style="132" customWidth="1"/>
    <col min="1785" max="1785" width="66.5546875" style="132" customWidth="1"/>
    <col min="1786" max="2038" width="9.109375" style="132"/>
    <col min="2039" max="2039" width="4" style="132" customWidth="1"/>
    <col min="2040" max="2040" width="69" style="132" customWidth="1"/>
    <col min="2041" max="2041" width="66.5546875" style="132" customWidth="1"/>
    <col min="2042" max="2294" width="9.109375" style="132"/>
    <col min="2295" max="2295" width="4" style="132" customWidth="1"/>
    <col min="2296" max="2296" width="69" style="132" customWidth="1"/>
    <col min="2297" max="2297" width="66.5546875" style="132" customWidth="1"/>
    <col min="2298" max="2550" width="9.109375" style="132"/>
    <col min="2551" max="2551" width="4" style="132" customWidth="1"/>
    <col min="2552" max="2552" width="69" style="132" customWidth="1"/>
    <col min="2553" max="2553" width="66.5546875" style="132" customWidth="1"/>
    <col min="2554" max="2806" width="9.109375" style="132"/>
    <col min="2807" max="2807" width="4" style="132" customWidth="1"/>
    <col min="2808" max="2808" width="69" style="132" customWidth="1"/>
    <col min="2809" max="2809" width="66.5546875" style="132" customWidth="1"/>
    <col min="2810" max="3062" width="9.109375" style="132"/>
    <col min="3063" max="3063" width="4" style="132" customWidth="1"/>
    <col min="3064" max="3064" width="69" style="132" customWidth="1"/>
    <col min="3065" max="3065" width="66.5546875" style="132" customWidth="1"/>
    <col min="3066" max="3318" width="9.109375" style="132"/>
    <col min="3319" max="3319" width="4" style="132" customWidth="1"/>
    <col min="3320" max="3320" width="69" style="132" customWidth="1"/>
    <col min="3321" max="3321" width="66.5546875" style="132" customWidth="1"/>
    <col min="3322" max="3574" width="9.109375" style="132"/>
    <col min="3575" max="3575" width="4" style="132" customWidth="1"/>
    <col min="3576" max="3576" width="69" style="132" customWidth="1"/>
    <col min="3577" max="3577" width="66.5546875" style="132" customWidth="1"/>
    <col min="3578" max="3830" width="9.109375" style="132"/>
    <col min="3831" max="3831" width="4" style="132" customWidth="1"/>
    <col min="3832" max="3832" width="69" style="132" customWidth="1"/>
    <col min="3833" max="3833" width="66.5546875" style="132" customWidth="1"/>
    <col min="3834" max="4086" width="9.109375" style="132"/>
    <col min="4087" max="4087" width="4" style="132" customWidth="1"/>
    <col min="4088" max="4088" width="69" style="132" customWidth="1"/>
    <col min="4089" max="4089" width="66.5546875" style="132" customWidth="1"/>
    <col min="4090" max="4342" width="9.109375" style="132"/>
    <col min="4343" max="4343" width="4" style="132" customWidth="1"/>
    <col min="4344" max="4344" width="69" style="132" customWidth="1"/>
    <col min="4345" max="4345" width="66.5546875" style="132" customWidth="1"/>
    <col min="4346" max="4598" width="9.109375" style="132"/>
    <col min="4599" max="4599" width="4" style="132" customWidth="1"/>
    <col min="4600" max="4600" width="69" style="132" customWidth="1"/>
    <col min="4601" max="4601" width="66.5546875" style="132" customWidth="1"/>
    <col min="4602" max="4854" width="9.109375" style="132"/>
    <col min="4855" max="4855" width="4" style="132" customWidth="1"/>
    <col min="4856" max="4856" width="69" style="132" customWidth="1"/>
    <col min="4857" max="4857" width="66.5546875" style="132" customWidth="1"/>
    <col min="4858" max="5110" width="9.109375" style="132"/>
    <col min="5111" max="5111" width="4" style="132" customWidth="1"/>
    <col min="5112" max="5112" width="69" style="132" customWidth="1"/>
    <col min="5113" max="5113" width="66.5546875" style="132" customWidth="1"/>
    <col min="5114" max="5366" width="9.109375" style="132"/>
    <col min="5367" max="5367" width="4" style="132" customWidth="1"/>
    <col min="5368" max="5368" width="69" style="132" customWidth="1"/>
    <col min="5369" max="5369" width="66.5546875" style="132" customWidth="1"/>
    <col min="5370" max="5622" width="9.109375" style="132"/>
    <col min="5623" max="5623" width="4" style="132" customWidth="1"/>
    <col min="5624" max="5624" width="69" style="132" customWidth="1"/>
    <col min="5625" max="5625" width="66.5546875" style="132" customWidth="1"/>
    <col min="5626" max="5878" width="9.109375" style="132"/>
    <col min="5879" max="5879" width="4" style="132" customWidth="1"/>
    <col min="5880" max="5880" width="69" style="132" customWidth="1"/>
    <col min="5881" max="5881" width="66.5546875" style="132" customWidth="1"/>
    <col min="5882" max="6134" width="9.109375" style="132"/>
    <col min="6135" max="6135" width="4" style="132" customWidth="1"/>
    <col min="6136" max="6136" width="69" style="132" customWidth="1"/>
    <col min="6137" max="6137" width="66.5546875" style="132" customWidth="1"/>
    <col min="6138" max="6390" width="9.109375" style="132"/>
    <col min="6391" max="6391" width="4" style="132" customWidth="1"/>
    <col min="6392" max="6392" width="69" style="132" customWidth="1"/>
    <col min="6393" max="6393" width="66.5546875" style="132" customWidth="1"/>
    <col min="6394" max="6646" width="9.109375" style="132"/>
    <col min="6647" max="6647" width="4" style="132" customWidth="1"/>
    <col min="6648" max="6648" width="69" style="132" customWidth="1"/>
    <col min="6649" max="6649" width="66.5546875" style="132" customWidth="1"/>
    <col min="6650" max="6902" width="9.109375" style="132"/>
    <col min="6903" max="6903" width="4" style="132" customWidth="1"/>
    <col min="6904" max="6904" width="69" style="132" customWidth="1"/>
    <col min="6905" max="6905" width="66.5546875" style="132" customWidth="1"/>
    <col min="6906" max="7158" width="9.109375" style="132"/>
    <col min="7159" max="7159" width="4" style="132" customWidth="1"/>
    <col min="7160" max="7160" width="69" style="132" customWidth="1"/>
    <col min="7161" max="7161" width="66.5546875" style="132" customWidth="1"/>
    <col min="7162" max="7414" width="9.109375" style="132"/>
    <col min="7415" max="7415" width="4" style="132" customWidth="1"/>
    <col min="7416" max="7416" width="69" style="132" customWidth="1"/>
    <col min="7417" max="7417" width="66.5546875" style="132" customWidth="1"/>
    <col min="7418" max="7670" width="9.109375" style="132"/>
    <col min="7671" max="7671" width="4" style="132" customWidth="1"/>
    <col min="7672" max="7672" width="69" style="132" customWidth="1"/>
    <col min="7673" max="7673" width="66.5546875" style="132" customWidth="1"/>
    <col min="7674" max="7926" width="9.109375" style="132"/>
    <col min="7927" max="7927" width="4" style="132" customWidth="1"/>
    <col min="7928" max="7928" width="69" style="132" customWidth="1"/>
    <col min="7929" max="7929" width="66.5546875" style="132" customWidth="1"/>
    <col min="7930" max="8182" width="9.109375" style="132"/>
    <col min="8183" max="8183" width="4" style="132" customWidth="1"/>
    <col min="8184" max="8184" width="69" style="132" customWidth="1"/>
    <col min="8185" max="8185" width="66.5546875" style="132" customWidth="1"/>
    <col min="8186" max="8438" width="9.109375" style="132"/>
    <col min="8439" max="8439" width="4" style="132" customWidth="1"/>
    <col min="8440" max="8440" width="69" style="132" customWidth="1"/>
    <col min="8441" max="8441" width="66.5546875" style="132" customWidth="1"/>
    <col min="8442" max="8694" width="9.109375" style="132"/>
    <col min="8695" max="8695" width="4" style="132" customWidth="1"/>
    <col min="8696" max="8696" width="69" style="132" customWidth="1"/>
    <col min="8697" max="8697" width="66.5546875" style="132" customWidth="1"/>
    <col min="8698" max="8950" width="9.109375" style="132"/>
    <col min="8951" max="8951" width="4" style="132" customWidth="1"/>
    <col min="8952" max="8952" width="69" style="132" customWidth="1"/>
    <col min="8953" max="8953" width="66.5546875" style="132" customWidth="1"/>
    <col min="8954" max="9206" width="9.109375" style="132"/>
    <col min="9207" max="9207" width="4" style="132" customWidth="1"/>
    <col min="9208" max="9208" width="69" style="132" customWidth="1"/>
    <col min="9209" max="9209" width="66.5546875" style="132" customWidth="1"/>
    <col min="9210" max="9462" width="9.109375" style="132"/>
    <col min="9463" max="9463" width="4" style="132" customWidth="1"/>
    <col min="9464" max="9464" width="69" style="132" customWidth="1"/>
    <col min="9465" max="9465" width="66.5546875" style="132" customWidth="1"/>
    <col min="9466" max="9718" width="9.109375" style="132"/>
    <col min="9719" max="9719" width="4" style="132" customWidth="1"/>
    <col min="9720" max="9720" width="69" style="132" customWidth="1"/>
    <col min="9721" max="9721" width="66.5546875" style="132" customWidth="1"/>
    <col min="9722" max="9974" width="9.109375" style="132"/>
    <col min="9975" max="9975" width="4" style="132" customWidth="1"/>
    <col min="9976" max="9976" width="69" style="132" customWidth="1"/>
    <col min="9977" max="9977" width="66.5546875" style="132" customWidth="1"/>
    <col min="9978" max="10230" width="9.109375" style="132"/>
    <col min="10231" max="10231" width="4" style="132" customWidth="1"/>
    <col min="10232" max="10232" width="69" style="132" customWidth="1"/>
    <col min="10233" max="10233" width="66.5546875" style="132" customWidth="1"/>
    <col min="10234" max="10486" width="9.109375" style="132"/>
    <col min="10487" max="10487" width="4" style="132" customWidth="1"/>
    <col min="10488" max="10488" width="69" style="132" customWidth="1"/>
    <col min="10489" max="10489" width="66.5546875" style="132" customWidth="1"/>
    <col min="10490" max="10742" width="9.109375" style="132"/>
    <col min="10743" max="10743" width="4" style="132" customWidth="1"/>
    <col min="10744" max="10744" width="69" style="132" customWidth="1"/>
    <col min="10745" max="10745" width="66.5546875" style="132" customWidth="1"/>
    <col min="10746" max="10998" width="9.109375" style="132"/>
    <col min="10999" max="10999" width="4" style="132" customWidth="1"/>
    <col min="11000" max="11000" width="69" style="132" customWidth="1"/>
    <col min="11001" max="11001" width="66.5546875" style="132" customWidth="1"/>
    <col min="11002" max="11254" width="9.109375" style="132"/>
    <col min="11255" max="11255" width="4" style="132" customWidth="1"/>
    <col min="11256" max="11256" width="69" style="132" customWidth="1"/>
    <col min="11257" max="11257" width="66.5546875" style="132" customWidth="1"/>
    <col min="11258" max="11510" width="9.109375" style="132"/>
    <col min="11511" max="11511" width="4" style="132" customWidth="1"/>
    <col min="11512" max="11512" width="69" style="132" customWidth="1"/>
    <col min="11513" max="11513" width="66.5546875" style="132" customWidth="1"/>
    <col min="11514" max="11766" width="9.109375" style="132"/>
    <col min="11767" max="11767" width="4" style="132" customWidth="1"/>
    <col min="11768" max="11768" width="69" style="132" customWidth="1"/>
    <col min="11769" max="11769" width="66.5546875" style="132" customWidth="1"/>
    <col min="11770" max="12022" width="9.109375" style="132"/>
    <col min="12023" max="12023" width="4" style="132" customWidth="1"/>
    <col min="12024" max="12024" width="69" style="132" customWidth="1"/>
    <col min="12025" max="12025" width="66.5546875" style="132" customWidth="1"/>
    <col min="12026" max="12278" width="9.109375" style="132"/>
    <col min="12279" max="12279" width="4" style="132" customWidth="1"/>
    <col min="12280" max="12280" width="69" style="132" customWidth="1"/>
    <col min="12281" max="12281" width="66.5546875" style="132" customWidth="1"/>
    <col min="12282" max="12534" width="9.109375" style="132"/>
    <col min="12535" max="12535" width="4" style="132" customWidth="1"/>
    <col min="12536" max="12536" width="69" style="132" customWidth="1"/>
    <col min="12537" max="12537" width="66.5546875" style="132" customWidth="1"/>
    <col min="12538" max="12790" width="9.109375" style="132"/>
    <col min="12791" max="12791" width="4" style="132" customWidth="1"/>
    <col min="12792" max="12792" width="69" style="132" customWidth="1"/>
    <col min="12793" max="12793" width="66.5546875" style="132" customWidth="1"/>
    <col min="12794" max="13046" width="9.109375" style="132"/>
    <col min="13047" max="13047" width="4" style="132" customWidth="1"/>
    <col min="13048" max="13048" width="69" style="132" customWidth="1"/>
    <col min="13049" max="13049" width="66.5546875" style="132" customWidth="1"/>
    <col min="13050" max="13302" width="9.109375" style="132"/>
    <col min="13303" max="13303" width="4" style="132" customWidth="1"/>
    <col min="13304" max="13304" width="69" style="132" customWidth="1"/>
    <col min="13305" max="13305" width="66.5546875" style="132" customWidth="1"/>
    <col min="13306" max="13558" width="9.109375" style="132"/>
    <col min="13559" max="13559" width="4" style="132" customWidth="1"/>
    <col min="13560" max="13560" width="69" style="132" customWidth="1"/>
    <col min="13561" max="13561" width="66.5546875" style="132" customWidth="1"/>
    <col min="13562" max="13814" width="9.109375" style="132"/>
    <col min="13815" max="13815" width="4" style="132" customWidth="1"/>
    <col min="13816" max="13816" width="69" style="132" customWidth="1"/>
    <col min="13817" max="13817" width="66.5546875" style="132" customWidth="1"/>
    <col min="13818" max="14070" width="9.109375" style="132"/>
    <col min="14071" max="14071" width="4" style="132" customWidth="1"/>
    <col min="14072" max="14072" width="69" style="132" customWidth="1"/>
    <col min="14073" max="14073" width="66.5546875" style="132" customWidth="1"/>
    <col min="14074" max="14326" width="9.109375" style="132"/>
    <col min="14327" max="14327" width="4" style="132" customWidth="1"/>
    <col min="14328" max="14328" width="69" style="132" customWidth="1"/>
    <col min="14329" max="14329" width="66.5546875" style="132" customWidth="1"/>
    <col min="14330" max="14582" width="9.109375" style="132"/>
    <col min="14583" max="14583" width="4" style="132" customWidth="1"/>
    <col min="14584" max="14584" width="69" style="132" customWidth="1"/>
    <col min="14585" max="14585" width="66.5546875" style="132" customWidth="1"/>
    <col min="14586" max="14838" width="9.109375" style="132"/>
    <col min="14839" max="14839" width="4" style="132" customWidth="1"/>
    <col min="14840" max="14840" width="69" style="132" customWidth="1"/>
    <col min="14841" max="14841" width="66.5546875" style="132" customWidth="1"/>
    <col min="14842" max="15094" width="9.109375" style="132"/>
    <col min="15095" max="15095" width="4" style="132" customWidth="1"/>
    <col min="15096" max="15096" width="69" style="132" customWidth="1"/>
    <col min="15097" max="15097" width="66.5546875" style="132" customWidth="1"/>
    <col min="15098" max="15350" width="9.109375" style="132"/>
    <col min="15351" max="15351" width="4" style="132" customWidth="1"/>
    <col min="15352" max="15352" width="69" style="132" customWidth="1"/>
    <col min="15353" max="15353" width="66.5546875" style="132" customWidth="1"/>
    <col min="15354" max="15606" width="9.109375" style="132"/>
    <col min="15607" max="15607" width="4" style="132" customWidth="1"/>
    <col min="15608" max="15608" width="69" style="132" customWidth="1"/>
    <col min="15609" max="15609" width="66.5546875" style="132" customWidth="1"/>
    <col min="15610" max="15862" width="9.109375" style="132"/>
    <col min="15863" max="15863" width="4" style="132" customWidth="1"/>
    <col min="15864" max="15864" width="69" style="132" customWidth="1"/>
    <col min="15865" max="15865" width="66.5546875" style="132" customWidth="1"/>
    <col min="15866" max="16118" width="9.109375" style="132"/>
    <col min="16119" max="16119" width="4" style="132" customWidth="1"/>
    <col min="16120" max="16120" width="69" style="132" customWidth="1"/>
    <col min="16121" max="16121" width="66.5546875" style="132" customWidth="1"/>
    <col min="16122" max="16384" width="9.109375" style="132"/>
  </cols>
  <sheetData>
    <row r="1" spans="1:3">
      <c r="A1"/>
      <c r="B1"/>
      <c r="C1" s="178" t="s">
        <v>270</v>
      </c>
    </row>
    <row r="2" spans="1:3" ht="19.5" customHeight="1">
      <c r="A2"/>
      <c r="B2"/>
      <c r="C2"/>
    </row>
    <row r="3" spans="1:3" ht="18.75" customHeight="1">
      <c r="A3" s="410" t="s">
        <v>469</v>
      </c>
      <c r="B3" s="410"/>
      <c r="C3" s="410"/>
    </row>
    <row r="4" spans="1:3" ht="40.5" customHeight="1">
      <c r="A4" s="411" t="s">
        <v>604</v>
      </c>
      <c r="B4" s="411"/>
      <c r="C4" s="411"/>
    </row>
    <row r="5" spans="1:3" ht="8.25" customHeight="1">
      <c r="A5" s="412" t="s">
        <v>271</v>
      </c>
      <c r="B5" s="412"/>
      <c r="C5" s="412"/>
    </row>
    <row r="6" spans="1:3" ht="7.5" customHeight="1">
      <c r="A6" s="412"/>
      <c r="B6" s="412"/>
      <c r="C6" s="412"/>
    </row>
    <row r="7" spans="1:3" ht="20.25" hidden="1" customHeight="1">
      <c r="A7" s="413"/>
      <c r="B7" s="413"/>
      <c r="C7" s="413"/>
    </row>
    <row r="8" spans="1:3" ht="50.25" customHeight="1">
      <c r="A8" s="414">
        <v>1</v>
      </c>
      <c r="B8" s="417" t="s">
        <v>267</v>
      </c>
      <c r="C8" s="179" t="s">
        <v>537</v>
      </c>
    </row>
    <row r="9" spans="1:3" ht="36">
      <c r="A9" s="415"/>
      <c r="B9" s="418"/>
      <c r="C9" s="179" t="s">
        <v>470</v>
      </c>
    </row>
    <row r="10" spans="1:3" ht="36">
      <c r="A10" s="415"/>
      <c r="B10" s="418"/>
      <c r="C10" s="179" t="s">
        <v>471</v>
      </c>
    </row>
    <row r="11" spans="1:3" ht="109.5" customHeight="1">
      <c r="A11" s="415"/>
      <c r="B11" s="418"/>
      <c r="C11" s="179" t="s">
        <v>472</v>
      </c>
    </row>
    <row r="12" spans="1:3" ht="108">
      <c r="A12" s="415"/>
      <c r="B12" s="418"/>
      <c r="C12" s="179" t="s">
        <v>473</v>
      </c>
    </row>
    <row r="13" spans="1:3" ht="108">
      <c r="A13" s="415"/>
      <c r="B13" s="418"/>
      <c r="C13" s="179" t="s">
        <v>483</v>
      </c>
    </row>
    <row r="14" spans="1:3" ht="36">
      <c r="A14" s="415"/>
      <c r="B14" s="418"/>
      <c r="C14" s="179" t="s">
        <v>474</v>
      </c>
    </row>
    <row r="15" spans="1:3" ht="54">
      <c r="A15" s="416"/>
      <c r="B15" s="419"/>
      <c r="C15" s="179" t="s">
        <v>462</v>
      </c>
    </row>
    <row r="16" spans="1:3" ht="45.75" customHeight="1">
      <c r="A16" s="180">
        <v>2</v>
      </c>
      <c r="B16" s="181" t="s">
        <v>475</v>
      </c>
      <c r="C16" s="179"/>
    </row>
    <row r="17" spans="1:3" ht="31.5" customHeight="1">
      <c r="A17" s="180" t="s">
        <v>6</v>
      </c>
      <c r="B17" s="181" t="s">
        <v>476</v>
      </c>
      <c r="C17" s="221">
        <f>78405.2+862.9</f>
        <v>79268.099999999991</v>
      </c>
    </row>
    <row r="18" spans="1:3">
      <c r="A18" s="180" t="s">
        <v>7</v>
      </c>
      <c r="B18" s="181" t="s">
        <v>477</v>
      </c>
      <c r="C18" s="179">
        <f>35+4</f>
        <v>39</v>
      </c>
    </row>
    <row r="19" spans="1:3" ht="62.4">
      <c r="A19" s="180" t="s">
        <v>8</v>
      </c>
      <c r="B19" s="181" t="s">
        <v>478</v>
      </c>
      <c r="C19" s="179" t="s">
        <v>497</v>
      </c>
    </row>
    <row r="20" spans="1:3" ht="46.8">
      <c r="A20" s="182" t="s">
        <v>14</v>
      </c>
      <c r="B20" s="183" t="s">
        <v>276</v>
      </c>
      <c r="C20" s="184">
        <v>0</v>
      </c>
    </row>
    <row r="21" spans="1:3" ht="62.4">
      <c r="A21" s="180">
        <v>3</v>
      </c>
      <c r="B21" s="185" t="s">
        <v>262</v>
      </c>
      <c r="C21" s="179" t="s">
        <v>479</v>
      </c>
    </row>
    <row r="22" spans="1:3" ht="54">
      <c r="A22" s="186">
        <v>4</v>
      </c>
      <c r="B22" s="185" t="s">
        <v>480</v>
      </c>
      <c r="C22" s="198" t="s">
        <v>606</v>
      </c>
    </row>
    <row r="23" spans="1:3" ht="54">
      <c r="A23" s="187"/>
      <c r="B23" s="188" t="s">
        <v>481</v>
      </c>
      <c r="C23" s="198" t="s">
        <v>591</v>
      </c>
    </row>
    <row r="24" spans="1:3" ht="54" customHeight="1">
      <c r="A24" s="189"/>
      <c r="B24" s="190"/>
      <c r="C24" s="198" t="s">
        <v>538</v>
      </c>
    </row>
    <row r="25" spans="1:3" ht="54">
      <c r="A25" s="189"/>
      <c r="B25" s="190"/>
      <c r="C25" s="198" t="s">
        <v>605</v>
      </c>
    </row>
    <row r="26" spans="1:3" ht="36">
      <c r="A26" s="189"/>
      <c r="B26" s="190"/>
      <c r="C26" s="198" t="s">
        <v>579</v>
      </c>
    </row>
    <row r="27" spans="1:3" ht="72">
      <c r="A27" s="189"/>
      <c r="B27" s="190"/>
      <c r="C27" s="219" t="s">
        <v>607</v>
      </c>
    </row>
    <row r="28" spans="1:3" ht="36">
      <c r="A28" s="189"/>
      <c r="B28" s="190"/>
      <c r="C28" s="198" t="s">
        <v>540</v>
      </c>
    </row>
    <row r="29" spans="1:3" ht="72">
      <c r="A29" s="189"/>
      <c r="B29" s="190"/>
      <c r="C29" s="198" t="s">
        <v>580</v>
      </c>
    </row>
    <row r="30" spans="1:3" ht="36">
      <c r="A30" s="189"/>
      <c r="B30" s="190"/>
      <c r="C30" s="198" t="s">
        <v>592</v>
      </c>
    </row>
    <row r="31" spans="1:3" ht="54">
      <c r="A31" s="189"/>
      <c r="B31" s="190"/>
      <c r="C31" s="198" t="s">
        <v>593</v>
      </c>
    </row>
    <row r="32" spans="1:3" ht="35.25" customHeight="1">
      <c r="A32" s="189"/>
      <c r="B32" s="191"/>
      <c r="C32" s="217" t="s">
        <v>608</v>
      </c>
    </row>
    <row r="33" spans="1:3">
      <c r="A33" s="192"/>
      <c r="B33" s="193" t="s">
        <v>263</v>
      </c>
      <c r="C33" s="217" t="s">
        <v>609</v>
      </c>
    </row>
    <row r="34" spans="1:3">
      <c r="A34" s="194"/>
      <c r="B34" s="194"/>
      <c r="C34" s="194"/>
    </row>
    <row r="35" spans="1:3">
      <c r="A35" s="407" t="s">
        <v>486</v>
      </c>
      <c r="B35" s="407"/>
      <c r="C35" s="407"/>
    </row>
    <row r="36" spans="1:3">
      <c r="A36" s="407" t="s">
        <v>487</v>
      </c>
      <c r="B36" s="407"/>
      <c r="C36" s="407"/>
    </row>
    <row r="37" spans="1:3">
      <c r="A37" s="195"/>
      <c r="B37"/>
      <c r="C37"/>
    </row>
    <row r="38" spans="1:3">
      <c r="A38" s="195"/>
      <c r="B38" s="408"/>
      <c r="C38" s="408"/>
    </row>
    <row r="39" spans="1:3">
      <c r="A39" s="409" t="s">
        <v>482</v>
      </c>
      <c r="B39" s="409"/>
      <c r="C39" s="409"/>
    </row>
    <row r="40" spans="1:3">
      <c r="A40"/>
      <c r="B40" s="196" t="s">
        <v>322</v>
      </c>
      <c r="C40"/>
    </row>
    <row r="41" spans="1:3">
      <c r="A41" s="197"/>
      <c r="B41" s="197"/>
      <c r="C41" s="197"/>
    </row>
    <row r="42" spans="1:3">
      <c r="A42"/>
      <c r="B42"/>
      <c r="C42"/>
    </row>
  </sheetData>
  <mergeCells count="9">
    <mergeCell ref="A35:C35"/>
    <mergeCell ref="A36:C36"/>
    <mergeCell ref="B38:C38"/>
    <mergeCell ref="A39:C39"/>
    <mergeCell ref="A3:C3"/>
    <mergeCell ref="A4:C4"/>
    <mergeCell ref="A5:C7"/>
    <mergeCell ref="A8:A15"/>
    <mergeCell ref="B8:B15"/>
  </mergeCells>
  <pageMargins left="0.98425196850393704" right="0.39370078740157483" top="0.39370078740157483" bottom="0.39370078740157483" header="0" footer="0.31496062992125984"/>
  <pageSetup paperSize="9" scale="80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F27" sqref="F27"/>
    </sheetView>
  </sheetViews>
  <sheetFormatPr defaultRowHeight="14.4"/>
  <cols>
    <col min="1" max="1" width="18.44140625" customWidth="1"/>
  </cols>
  <sheetData>
    <row r="3" spans="1:1">
      <c r="A3" t="s">
        <v>586</v>
      </c>
    </row>
    <row r="4" spans="1:1">
      <c r="A4" t="s">
        <v>587</v>
      </c>
    </row>
    <row r="5" spans="1:1">
      <c r="A5" t="s">
        <v>588</v>
      </c>
    </row>
    <row r="6" spans="1:1">
      <c r="A6" t="s">
        <v>589</v>
      </c>
    </row>
    <row r="7" spans="1:1">
      <c r="A7" t="s">
        <v>590</v>
      </c>
    </row>
    <row r="8" spans="1:1">
      <c r="A8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2018-01-29T12:57:05Z</cp:lastPrinted>
  <dcterms:created xsi:type="dcterms:W3CDTF">2011-05-17T05:04:33Z</dcterms:created>
  <dcterms:modified xsi:type="dcterms:W3CDTF">2018-02-28T12:13:10Z</dcterms:modified>
</cp:coreProperties>
</file>